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-450" windowWidth="19440" windowHeight="11430" activeTab="1"/>
  </bookViews>
  <sheets>
    <sheet name="regi" sheetId="10" r:id="rId1"/>
    <sheet name="uj" sheetId="11" r:id="rId2"/>
  </sheets>
  <calcPr calcId="145621"/>
</workbook>
</file>

<file path=xl/calcChain.xml><?xml version="1.0" encoding="utf-8"?>
<calcChain xmlns="http://schemas.openxmlformats.org/spreadsheetml/2006/main">
  <c r="H5" i="11" l="1"/>
  <c r="O60" i="11" l="1"/>
  <c r="O61" i="11"/>
  <c r="O62" i="11"/>
  <c r="O63" i="11"/>
  <c r="O64" i="11"/>
  <c r="O65" i="11"/>
  <c r="O67" i="11"/>
  <c r="O69" i="11"/>
  <c r="O70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9" i="11"/>
  <c r="O50" i="11"/>
  <c r="O51" i="11"/>
  <c r="O52" i="11"/>
  <c r="O53" i="11"/>
  <c r="O54" i="11"/>
  <c r="O55" i="11"/>
  <c r="O56" i="11"/>
  <c r="O57" i="11"/>
  <c r="H116" i="11"/>
  <c r="H97" i="11"/>
  <c r="H94" i="11"/>
  <c r="H72" i="11"/>
  <c r="H68" i="11" l="1"/>
  <c r="O68" i="11" s="1"/>
  <c r="H66" i="11"/>
  <c r="O66" i="11" s="1"/>
  <c r="O88" i="11" l="1"/>
  <c r="O107" i="11" l="1"/>
  <c r="O6" i="11" l="1"/>
  <c r="N25" i="11"/>
  <c r="M25" i="11"/>
  <c r="L25" i="11"/>
  <c r="K25" i="11"/>
  <c r="J25" i="11"/>
  <c r="I25" i="11"/>
  <c r="H25" i="11"/>
  <c r="G25" i="11"/>
  <c r="F25" i="11"/>
  <c r="E25" i="11"/>
  <c r="D25" i="11"/>
  <c r="J112" i="11" l="1"/>
  <c r="I112" i="11"/>
  <c r="J109" i="11"/>
  <c r="I109" i="11"/>
  <c r="J104" i="11"/>
  <c r="I104" i="11"/>
  <c r="J101" i="11"/>
  <c r="I101" i="11"/>
  <c r="J99" i="11"/>
  <c r="I99" i="11"/>
  <c r="J86" i="11"/>
  <c r="I86" i="11"/>
  <c r="J73" i="11"/>
  <c r="I73" i="11"/>
  <c r="J71" i="11"/>
  <c r="I71" i="11"/>
  <c r="J58" i="11"/>
  <c r="I58" i="11"/>
  <c r="J47" i="11"/>
  <c r="I47" i="11"/>
  <c r="J32" i="11"/>
  <c r="I32" i="11"/>
  <c r="J30" i="11"/>
  <c r="I30" i="11"/>
  <c r="J28" i="11"/>
  <c r="I28" i="11"/>
  <c r="J23" i="11"/>
  <c r="I23" i="11"/>
  <c r="J20" i="11"/>
  <c r="I20" i="11"/>
  <c r="J15" i="11"/>
  <c r="I15" i="11"/>
  <c r="I117" i="11" s="1"/>
  <c r="J11" i="11"/>
  <c r="I11" i="11"/>
  <c r="L112" i="11"/>
  <c r="K112" i="11"/>
  <c r="L109" i="11"/>
  <c r="K109" i="11"/>
  <c r="L104" i="11"/>
  <c r="K104" i="11"/>
  <c r="L101" i="11"/>
  <c r="K101" i="11"/>
  <c r="L99" i="11"/>
  <c r="K99" i="11"/>
  <c r="L86" i="11"/>
  <c r="K86" i="11"/>
  <c r="L73" i="11"/>
  <c r="K73" i="11"/>
  <c r="L71" i="11"/>
  <c r="K71" i="11"/>
  <c r="L58" i="11"/>
  <c r="K58" i="11"/>
  <c r="L47" i="11"/>
  <c r="K47" i="11"/>
  <c r="L32" i="11"/>
  <c r="K32" i="11"/>
  <c r="L30" i="11"/>
  <c r="K30" i="11"/>
  <c r="L28" i="11"/>
  <c r="K28" i="11"/>
  <c r="L23" i="11"/>
  <c r="K23" i="11"/>
  <c r="L20" i="11"/>
  <c r="K20" i="11"/>
  <c r="L15" i="11"/>
  <c r="L117" i="11" s="1"/>
  <c r="K15" i="11"/>
  <c r="L11" i="11"/>
  <c r="K11" i="11"/>
  <c r="F112" i="11"/>
  <c r="E112" i="11"/>
  <c r="F109" i="11"/>
  <c r="E109" i="11"/>
  <c r="F104" i="11"/>
  <c r="E104" i="11"/>
  <c r="F101" i="11"/>
  <c r="E101" i="11"/>
  <c r="F99" i="11"/>
  <c r="E99" i="11"/>
  <c r="F86" i="11"/>
  <c r="E86" i="11"/>
  <c r="F73" i="11"/>
  <c r="E73" i="11"/>
  <c r="F71" i="11"/>
  <c r="E71" i="11"/>
  <c r="F58" i="11"/>
  <c r="E58" i="11"/>
  <c r="F47" i="11"/>
  <c r="E47" i="11"/>
  <c r="F32" i="11"/>
  <c r="E32" i="11"/>
  <c r="F30" i="11"/>
  <c r="E30" i="11"/>
  <c r="F28" i="11"/>
  <c r="E28" i="11"/>
  <c r="F23" i="11"/>
  <c r="E23" i="11"/>
  <c r="F20" i="11"/>
  <c r="E20" i="11"/>
  <c r="F15" i="11"/>
  <c r="E15" i="11"/>
  <c r="F11" i="11"/>
  <c r="E11" i="11"/>
  <c r="K117" i="11" l="1"/>
  <c r="J117" i="11"/>
  <c r="F117" i="11"/>
  <c r="E117" i="11"/>
  <c r="M73" i="11"/>
  <c r="O9" i="11" l="1"/>
  <c r="O100" i="11" l="1"/>
  <c r="O99" i="11" s="1"/>
  <c r="N99" i="11"/>
  <c r="M99" i="11"/>
  <c r="H99" i="11"/>
  <c r="G99" i="11"/>
  <c r="D99" i="11"/>
  <c r="C99" i="11"/>
  <c r="O114" i="11" l="1"/>
  <c r="O115" i="11"/>
  <c r="O116" i="11"/>
  <c r="O113" i="11"/>
  <c r="O111" i="11"/>
  <c r="O110" i="11"/>
  <c r="O106" i="11"/>
  <c r="O108" i="11"/>
  <c r="O105" i="11"/>
  <c r="O103" i="11"/>
  <c r="O102" i="11"/>
  <c r="O89" i="11"/>
  <c r="O90" i="11"/>
  <c r="O91" i="11"/>
  <c r="O92" i="11"/>
  <c r="O93" i="11"/>
  <c r="O94" i="11"/>
  <c r="O95" i="11"/>
  <c r="O96" i="11"/>
  <c r="O97" i="11"/>
  <c r="O98" i="11"/>
  <c r="O87" i="11"/>
  <c r="O74" i="11"/>
  <c r="O75" i="11"/>
  <c r="O76" i="11"/>
  <c r="O77" i="11"/>
  <c r="O78" i="11"/>
  <c r="O79" i="11"/>
  <c r="O80" i="11"/>
  <c r="O81" i="11"/>
  <c r="O82" i="11"/>
  <c r="O83" i="11"/>
  <c r="O84" i="11"/>
  <c r="O85" i="11"/>
  <c r="O72" i="11"/>
  <c r="O59" i="11"/>
  <c r="O48" i="11"/>
  <c r="O33" i="11"/>
  <c r="O31" i="11"/>
  <c r="O29" i="11"/>
  <c r="O28" i="11" s="1"/>
  <c r="O27" i="11"/>
  <c r="O26" i="11"/>
  <c r="O24" i="11"/>
  <c r="O22" i="11"/>
  <c r="O21" i="11"/>
  <c r="O19" i="11"/>
  <c r="O18" i="11"/>
  <c r="O17" i="11"/>
  <c r="O16" i="11"/>
  <c r="O5" i="11"/>
  <c r="O7" i="11"/>
  <c r="O8" i="11"/>
  <c r="N112" i="11"/>
  <c r="M112" i="11"/>
  <c r="N109" i="11"/>
  <c r="M109" i="11"/>
  <c r="N104" i="11"/>
  <c r="M104" i="11"/>
  <c r="N101" i="11"/>
  <c r="M101" i="11"/>
  <c r="N86" i="11"/>
  <c r="M86" i="11"/>
  <c r="N73" i="11"/>
  <c r="N71" i="11"/>
  <c r="M71" i="11"/>
  <c r="N58" i="11"/>
  <c r="M58" i="11"/>
  <c r="N47" i="11"/>
  <c r="M47" i="11"/>
  <c r="N32" i="11"/>
  <c r="M32" i="11"/>
  <c r="N30" i="11"/>
  <c r="M30" i="11"/>
  <c r="N28" i="11"/>
  <c r="M28" i="11"/>
  <c r="N23" i="11"/>
  <c r="M23" i="11"/>
  <c r="N20" i="11"/>
  <c r="M20" i="11"/>
  <c r="N15" i="11"/>
  <c r="M15" i="11"/>
  <c r="N11" i="11"/>
  <c r="M11" i="11"/>
  <c r="O25" i="11" l="1"/>
  <c r="O15" i="11"/>
  <c r="M117" i="11"/>
  <c r="N117" i="11"/>
  <c r="C11" i="11"/>
  <c r="G11" i="11" l="1"/>
  <c r="D11" i="11"/>
  <c r="H11" i="11" l="1"/>
  <c r="O10" i="11" l="1"/>
  <c r="C15" i="11"/>
  <c r="D15" i="11"/>
  <c r="G15" i="11"/>
  <c r="H15" i="11"/>
  <c r="C20" i="11"/>
  <c r="D20" i="11"/>
  <c r="G20" i="11"/>
  <c r="H20" i="11"/>
  <c r="C23" i="11"/>
  <c r="D23" i="11"/>
  <c r="G23" i="11"/>
  <c r="H23" i="11"/>
  <c r="C25" i="11"/>
  <c r="C28" i="11"/>
  <c r="D28" i="11"/>
  <c r="G28" i="11"/>
  <c r="H28" i="11"/>
  <c r="C30" i="11"/>
  <c r="D30" i="11"/>
  <c r="G30" i="11"/>
  <c r="H30" i="11"/>
  <c r="C32" i="11"/>
  <c r="D32" i="11"/>
  <c r="G32" i="11"/>
  <c r="H32" i="11"/>
  <c r="C47" i="11"/>
  <c r="D47" i="11"/>
  <c r="G47" i="11"/>
  <c r="H47" i="11"/>
  <c r="C58" i="11"/>
  <c r="D58" i="11"/>
  <c r="G58" i="11"/>
  <c r="H58" i="11"/>
  <c r="C71" i="11"/>
  <c r="D71" i="11"/>
  <c r="G71" i="11"/>
  <c r="H71" i="11"/>
  <c r="C73" i="11"/>
  <c r="D73" i="11"/>
  <c r="G73" i="11"/>
  <c r="H73" i="11"/>
  <c r="C86" i="11"/>
  <c r="D86" i="11"/>
  <c r="G86" i="11"/>
  <c r="H86" i="11"/>
  <c r="C101" i="11"/>
  <c r="D101" i="11"/>
  <c r="G101" i="11"/>
  <c r="H101" i="11"/>
  <c r="C104" i="11"/>
  <c r="D104" i="11"/>
  <c r="G104" i="11"/>
  <c r="H104" i="11"/>
  <c r="C109" i="11"/>
  <c r="D109" i="11"/>
  <c r="G109" i="11"/>
  <c r="H109" i="11"/>
  <c r="C112" i="11"/>
  <c r="D112" i="11"/>
  <c r="G112" i="11"/>
  <c r="H112" i="11"/>
  <c r="C6" i="10"/>
  <c r="D6" i="10"/>
  <c r="E7" i="10"/>
  <c r="E8" i="10"/>
  <c r="E9" i="10"/>
  <c r="E10" i="10"/>
  <c r="E11" i="10"/>
  <c r="E12" i="10"/>
  <c r="C13" i="10"/>
  <c r="D13" i="10"/>
  <c r="E14" i="10"/>
  <c r="E15" i="10"/>
  <c r="E16" i="10"/>
  <c r="E17" i="10"/>
  <c r="E18" i="10"/>
  <c r="E19" i="10"/>
  <c r="C20" i="10"/>
  <c r="D20" i="10"/>
  <c r="E21" i="10"/>
  <c r="C22" i="10"/>
  <c r="D22" i="10"/>
  <c r="E23" i="10"/>
  <c r="E24" i="10"/>
  <c r="C25" i="10"/>
  <c r="D25" i="10"/>
  <c r="E26" i="10"/>
  <c r="E27" i="10"/>
  <c r="E28" i="10"/>
  <c r="E29" i="10"/>
  <c r="C36" i="10"/>
  <c r="C35" i="10" s="1"/>
  <c r="D36" i="10"/>
  <c r="D35" i="10" s="1"/>
  <c r="E36" i="10"/>
  <c r="E37" i="10"/>
  <c r="C39" i="10"/>
  <c r="D39" i="10"/>
  <c r="E40" i="10"/>
  <c r="C41" i="10"/>
  <c r="C38" i="10" s="1"/>
  <c r="D41" i="10"/>
  <c r="E42" i="10"/>
  <c r="C43" i="10"/>
  <c r="D43" i="10"/>
  <c r="E43" i="10" s="1"/>
  <c r="E44" i="10"/>
  <c r="C46" i="10"/>
  <c r="C45" i="10" s="1"/>
  <c r="D46" i="10"/>
  <c r="D45" i="10" s="1"/>
  <c r="E47" i="10"/>
  <c r="C49" i="10"/>
  <c r="D49" i="10"/>
  <c r="E50" i="10"/>
  <c r="E51" i="10"/>
  <c r="C52" i="10"/>
  <c r="D52" i="10"/>
  <c r="E52" i="10" s="1"/>
  <c r="E53" i="10"/>
  <c r="C54" i="10"/>
  <c r="D54" i="10"/>
  <c r="E54" i="10" s="1"/>
  <c r="E55" i="10"/>
  <c r="C57" i="10"/>
  <c r="C56" i="10" s="1"/>
  <c r="D57" i="10"/>
  <c r="D56" i="10" s="1"/>
  <c r="E58" i="10"/>
  <c r="C60" i="10"/>
  <c r="C59" i="10" s="1"/>
  <c r="D60" i="10"/>
  <c r="D59" i="10" s="1"/>
  <c r="E60" i="10"/>
  <c r="E61" i="10"/>
  <c r="C64" i="10"/>
  <c r="D64" i="10"/>
  <c r="E64" i="10"/>
  <c r="E65" i="10"/>
  <c r="E66" i="10"/>
  <c r="C67" i="10"/>
  <c r="D67" i="10"/>
  <c r="E67" i="10" s="1"/>
  <c r="E68" i="10"/>
  <c r="E69" i="10"/>
  <c r="E70" i="10"/>
  <c r="C71" i="10"/>
  <c r="D71" i="10"/>
  <c r="E72" i="10"/>
  <c r="E73" i="10"/>
  <c r="C74" i="10"/>
  <c r="D74" i="10"/>
  <c r="E74" i="10"/>
  <c r="E75" i="10"/>
  <c r="E76" i="10"/>
  <c r="E77" i="10"/>
  <c r="E78" i="10"/>
  <c r="E79" i="10"/>
  <c r="C80" i="10"/>
  <c r="D80" i="10"/>
  <c r="E80" i="10"/>
  <c r="E81" i="10"/>
  <c r="E82" i="10"/>
  <c r="E83" i="10"/>
  <c r="C84" i="10"/>
  <c r="D84" i="10"/>
  <c r="E85" i="10"/>
  <c r="E86" i="10"/>
  <c r="C88" i="10"/>
  <c r="D88" i="10"/>
  <c r="D87" i="10" s="1"/>
  <c r="E89" i="10"/>
  <c r="E90" i="10"/>
  <c r="E91" i="10"/>
  <c r="E92" i="10"/>
  <c r="E93" i="10"/>
  <c r="C94" i="10"/>
  <c r="D94" i="10"/>
  <c r="E94" i="10" s="1"/>
  <c r="E95" i="10"/>
  <c r="E96" i="10"/>
  <c r="E97" i="10"/>
  <c r="C98" i="10"/>
  <c r="D98" i="10"/>
  <c r="E98" i="10" s="1"/>
  <c r="E99" i="10"/>
  <c r="E100" i="10"/>
  <c r="E101" i="10"/>
  <c r="C103" i="10"/>
  <c r="D103" i="10"/>
  <c r="E104" i="10"/>
  <c r="E105" i="10"/>
  <c r="C106" i="10"/>
  <c r="D106" i="10"/>
  <c r="E106" i="10" s="1"/>
  <c r="E107" i="10"/>
  <c r="E108" i="10"/>
  <c r="C109" i="10"/>
  <c r="D109" i="10"/>
  <c r="E110" i="10"/>
  <c r="E111" i="10"/>
  <c r="E112" i="10"/>
  <c r="E113" i="10"/>
  <c r="E114" i="10"/>
  <c r="C115" i="10"/>
  <c r="D115" i="10"/>
  <c r="E115" i="10" s="1"/>
  <c r="E116" i="10"/>
  <c r="E117" i="10"/>
  <c r="E118" i="10"/>
  <c r="E119" i="10"/>
  <c r="E120" i="10"/>
  <c r="E121" i="10"/>
  <c r="C122" i="10"/>
  <c r="D122" i="10"/>
  <c r="E122" i="10" s="1"/>
  <c r="E123" i="10"/>
  <c r="E124" i="10"/>
  <c r="C125" i="10"/>
  <c r="D125" i="10"/>
  <c r="E126" i="10"/>
  <c r="C127" i="10"/>
  <c r="D127" i="10"/>
  <c r="E127" i="10" s="1"/>
  <c r="E128" i="10"/>
  <c r="E129" i="10"/>
  <c r="C130" i="10"/>
  <c r="D130" i="10"/>
  <c r="E130" i="10" s="1"/>
  <c r="E131" i="10"/>
  <c r="C133" i="10"/>
  <c r="C132" i="10" s="1"/>
  <c r="D133" i="10"/>
  <c r="D132" i="10" s="1"/>
  <c r="E134" i="10"/>
  <c r="E135" i="10"/>
  <c r="C137" i="10"/>
  <c r="C136" i="10" s="1"/>
  <c r="D137" i="10"/>
  <c r="E138" i="10"/>
  <c r="E139" i="10"/>
  <c r="E140" i="10"/>
  <c r="E141" i="10"/>
  <c r="E143" i="10"/>
  <c r="E144" i="10"/>
  <c r="E145" i="10"/>
  <c r="C146" i="10"/>
  <c r="D146" i="10"/>
  <c r="E147" i="10"/>
  <c r="E148" i="10"/>
  <c r="E149" i="10"/>
  <c r="E150" i="10"/>
  <c r="E151" i="10"/>
  <c r="E152" i="10"/>
  <c r="E153" i="10"/>
  <c r="E154" i="10"/>
  <c r="E155" i="10"/>
  <c r="C157" i="10"/>
  <c r="D157" i="10"/>
  <c r="E157" i="10"/>
  <c r="E158" i="10"/>
  <c r="E159" i="10"/>
  <c r="C161" i="10"/>
  <c r="D161" i="10"/>
  <c r="E161" i="10" s="1"/>
  <c r="E162" i="10"/>
  <c r="C163" i="10"/>
  <c r="D163" i="10"/>
  <c r="E164" i="10"/>
  <c r="E165" i="10"/>
  <c r="C166" i="10"/>
  <c r="D166" i="10"/>
  <c r="E166" i="10"/>
  <c r="E167" i="10"/>
  <c r="E168" i="10"/>
  <c r="E169" i="10"/>
  <c r="C170" i="10"/>
  <c r="D170" i="10"/>
  <c r="E170" i="10"/>
  <c r="E171" i="10"/>
  <c r="E172" i="10"/>
  <c r="C175" i="10"/>
  <c r="C174" i="10" s="1"/>
  <c r="C173" i="10" s="1"/>
  <c r="D175" i="10"/>
  <c r="D174" i="10" s="1"/>
  <c r="E176" i="10"/>
  <c r="E175" i="10" s="1"/>
  <c r="E177" i="10"/>
  <c r="C180" i="10"/>
  <c r="D180" i="10"/>
  <c r="E180" i="10" s="1"/>
  <c r="E181" i="10"/>
  <c r="C182" i="10"/>
  <c r="C179" i="10" s="1"/>
  <c r="D182" i="10"/>
  <c r="E182" i="10" s="1"/>
  <c r="E183" i="10"/>
  <c r="E184" i="10"/>
  <c r="E185" i="10"/>
  <c r="C186" i="10"/>
  <c r="D186" i="10"/>
  <c r="E186" i="10" s="1"/>
  <c r="E187" i="10"/>
  <c r="C189" i="10"/>
  <c r="D189" i="10"/>
  <c r="E190" i="10"/>
  <c r="C192" i="10"/>
  <c r="C191" i="10" s="1"/>
  <c r="D192" i="10"/>
  <c r="D191" i="10" s="1"/>
  <c r="E193" i="10"/>
  <c r="E194" i="10"/>
  <c r="E195" i="10"/>
  <c r="E196" i="10"/>
  <c r="E197" i="10"/>
  <c r="E198" i="10"/>
  <c r="E199" i="10"/>
  <c r="E200" i="10"/>
  <c r="E201" i="10"/>
  <c r="E202" i="10"/>
  <c r="E203" i="10"/>
  <c r="C205" i="10"/>
  <c r="E205" i="10" s="1"/>
  <c r="E206" i="10"/>
  <c r="C208" i="10"/>
  <c r="C207" i="10" s="1"/>
  <c r="D208" i="10"/>
  <c r="E208" i="10" s="1"/>
  <c r="E207" i="10" s="1"/>
  <c r="E209" i="10"/>
  <c r="E210" i="10"/>
  <c r="C117" i="11" l="1"/>
  <c r="D207" i="10"/>
  <c r="D179" i="10"/>
  <c r="D178" i="10" s="1"/>
  <c r="C156" i="10"/>
  <c r="E156" i="10" s="1"/>
  <c r="E146" i="10"/>
  <c r="E132" i="10"/>
  <c r="E125" i="10"/>
  <c r="E109" i="10"/>
  <c r="C102" i="10"/>
  <c r="E88" i="10"/>
  <c r="E87" i="10" s="1"/>
  <c r="C87" i="10"/>
  <c r="E84" i="10"/>
  <c r="E71" i="10"/>
  <c r="E56" i="10"/>
  <c r="C48" i="10"/>
  <c r="E46" i="10"/>
  <c r="E45" i="10"/>
  <c r="E41" i="10"/>
  <c r="E22" i="10"/>
  <c r="E20" i="10"/>
  <c r="E13" i="10"/>
  <c r="D5" i="10"/>
  <c r="E163" i="10"/>
  <c r="D136" i="10"/>
  <c r="E136" i="10" s="1"/>
  <c r="D102" i="10"/>
  <c r="C63" i="10"/>
  <c r="E59" i="10"/>
  <c r="D48" i="10"/>
  <c r="E48" i="10" s="1"/>
  <c r="D38" i="10"/>
  <c r="E38" i="10" s="1"/>
  <c r="E25" i="10"/>
  <c r="C5" i="10"/>
  <c r="E6" i="10"/>
  <c r="E5" i="10" s="1"/>
  <c r="G117" i="11"/>
  <c r="D117" i="11"/>
  <c r="H117" i="11"/>
  <c r="O71" i="11"/>
  <c r="O32" i="11"/>
  <c r="O101" i="11"/>
  <c r="O30" i="11"/>
  <c r="O23" i="11"/>
  <c r="O109" i="11"/>
  <c r="O11" i="11"/>
  <c r="O112" i="11"/>
  <c r="O104" i="11"/>
  <c r="O86" i="11"/>
  <c r="O20" i="11"/>
  <c r="O73" i="11"/>
  <c r="O58" i="11"/>
  <c r="O47" i="11"/>
  <c r="E191" i="10"/>
  <c r="E179" i="10"/>
  <c r="C178" i="10"/>
  <c r="E178" i="10" s="1"/>
  <c r="D173" i="10"/>
  <c r="E173" i="10" s="1"/>
  <c r="E174" i="10"/>
  <c r="C62" i="10"/>
  <c r="E35" i="10"/>
  <c r="C34" i="10"/>
  <c r="C204" i="10"/>
  <c r="E204" i="10" s="1"/>
  <c r="E192" i="10"/>
  <c r="D188" i="10"/>
  <c r="E102" i="10"/>
  <c r="D34" i="10"/>
  <c r="D156" i="10"/>
  <c r="D63" i="10"/>
  <c r="E189" i="10"/>
  <c r="E137" i="10"/>
  <c r="E133" i="10"/>
  <c r="E103" i="10"/>
  <c r="E57" i="10"/>
  <c r="E49" i="10"/>
  <c r="E39" i="10"/>
  <c r="O117" i="11" l="1"/>
  <c r="D62" i="10"/>
  <c r="D33" i="10"/>
  <c r="E34" i="10"/>
  <c r="E62" i="10"/>
  <c r="C188" i="10"/>
  <c r="E188" i="10" s="1"/>
  <c r="E63" i="10"/>
  <c r="C33" i="10" l="1"/>
  <c r="E33" i="10" s="1"/>
</calcChain>
</file>

<file path=xl/sharedStrings.xml><?xml version="1.0" encoding="utf-8"?>
<sst xmlns="http://schemas.openxmlformats.org/spreadsheetml/2006/main" count="383" uniqueCount="221">
  <si>
    <t>Социјални доприноси на терет послодавца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</si>
  <si>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</si>
  <si>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</si>
  <si>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</si>
  <si>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Накнаде у натури</t>
  </si>
  <si>
    <t>Социјална давања запосленима</t>
  </si>
  <si>
    <t>Отпремнине и помоћи</t>
  </si>
  <si>
    <t>Стални трошкови</t>
  </si>
  <si>
    <t>Трошкови платног промета и банкарских услуга</t>
  </si>
  <si>
    <t>Енергетске услуге</t>
  </si>
  <si>
    <t>Комуналне услуге</t>
  </si>
  <si>
    <t>Услуге комуникација</t>
  </si>
  <si>
    <t>Трошкови осигурања</t>
  </si>
  <si>
    <t>Трошкови путовања</t>
  </si>
  <si>
    <t>Трошкови службених путовања у земљи</t>
  </si>
  <si>
    <t>Трошкови путовања у оквиру редовног рада</t>
  </si>
  <si>
    <t>Услуге по уговору</t>
  </si>
  <si>
    <t>Административне услуге</t>
  </si>
  <si>
    <t>Компјутерске услуге</t>
  </si>
  <si>
    <t>Услуге образовања и усавршавања запослених</t>
  </si>
  <si>
    <t>Услуге информисања</t>
  </si>
  <si>
    <t>Стручне услуге</t>
  </si>
  <si>
    <t>Репрезентација</t>
  </si>
  <si>
    <t>Остале опште услуге</t>
  </si>
  <si>
    <t>Специјализоване услуге</t>
  </si>
  <si>
    <t>Услуге образовања, културе и спорта</t>
  </si>
  <si>
    <t>Текуће поправке и одржавање зграда и објеката</t>
  </si>
  <si>
    <t>Текуће поправке и одржавање опреме</t>
  </si>
  <si>
    <t>Материјал</t>
  </si>
  <si>
    <t>Административни материјал</t>
  </si>
  <si>
    <t>Материјали за посебне намене</t>
  </si>
  <si>
    <t>Обавезне таксе</t>
  </si>
  <si>
    <t>Конто</t>
  </si>
  <si>
    <t>Опис</t>
  </si>
  <si>
    <t>Накнаде трошкова за запослене</t>
  </si>
  <si>
    <t>Награде запосленима и остали посебни расходи</t>
  </si>
  <si>
    <t>Текуће поправке и одржавање</t>
  </si>
  <si>
    <t>Порези, обавезне таксе и казне</t>
  </si>
  <si>
    <t>Плате, додаци и накнаде запослених</t>
  </si>
  <si>
    <t>Исплата накнада за време одсуствовања с посла на терет фондова</t>
  </si>
  <si>
    <t>Зграде и грађевински објекти</t>
  </si>
  <si>
    <t>Машине и опрема</t>
  </si>
  <si>
    <t>Административна опрема</t>
  </si>
  <si>
    <t>Укупно</t>
  </si>
  <si>
    <t>Расходи за запослене</t>
  </si>
  <si>
    <t>Накнаде у натури давања запосленима</t>
  </si>
  <si>
    <t>Коришћење роба и услуга</t>
  </si>
  <si>
    <t>Остали расходи</t>
  </si>
  <si>
    <t>Основна средства</t>
  </si>
  <si>
    <t>Поклони за децу запослених</t>
  </si>
  <si>
    <t>Породиљско боловање</t>
  </si>
  <si>
    <t>Боловање преко 30 дана</t>
  </si>
  <si>
    <t>Отпремнине приликом одласка у пензију</t>
  </si>
  <si>
    <t>Помоћ у медицинском лечењу запосленог или члана уже породице</t>
  </si>
  <si>
    <t>Накнаде трошкова за превоз на посао и са посла</t>
  </si>
  <si>
    <t>Трошкови платног промета</t>
  </si>
  <si>
    <t>Трошкови банкарских услуга</t>
  </si>
  <si>
    <t>Услуге за електричну енергију</t>
  </si>
  <si>
    <t>Трошкови грејања – централно грејање</t>
  </si>
  <si>
    <t>Услуге водовода и канализације</t>
  </si>
  <si>
    <t>Услуге заштите имовине</t>
  </si>
  <si>
    <t>Телефон, телекс и телефакс</t>
  </si>
  <si>
    <t>Интернет и слично</t>
  </si>
  <si>
    <t>Услуге мобилног телефона</t>
  </si>
  <si>
    <t>Поштанске услуге</t>
  </si>
  <si>
    <t>Осигурање зграда</t>
  </si>
  <si>
    <t>Осигурање запослених у случају несреће на раду</t>
  </si>
  <si>
    <t>Трошкови дневница (исхране) на службеном путу</t>
  </si>
  <si>
    <t>Трошкови превоза на службеном путу</t>
  </si>
  <si>
    <t>Трошкови смештаја на службеном путу</t>
  </si>
  <si>
    <t>Накнада за употребу сопственог возила</t>
  </si>
  <si>
    <t>Трошкови службених путовања у иностранству</t>
  </si>
  <si>
    <t>Услуге превођења</t>
  </si>
  <si>
    <t>Услуге за израду софтвера</t>
  </si>
  <si>
    <t>Услуге за одржавање рачунара</t>
  </si>
  <si>
    <t>Котизација за семинаре</t>
  </si>
  <si>
    <t>Котизације за стручна саветовања</t>
  </si>
  <si>
    <t>Издаци за стручне испите</t>
  </si>
  <si>
    <t>Услуге штампања билтена</t>
  </si>
  <si>
    <t>Услуге рекламе и пропаганде</t>
  </si>
  <si>
    <t>Објављивање тендера и информативних огласа</t>
  </si>
  <si>
    <t>Остале стручне услуге</t>
  </si>
  <si>
    <t>Услуге за домаћинство и угоститество</t>
  </si>
  <si>
    <t>Угоститељске услуге</t>
  </si>
  <si>
    <t>Поклони</t>
  </si>
  <si>
    <t>Зидарски радови</t>
  </si>
  <si>
    <t>Столарски радови</t>
  </si>
  <si>
    <t>Молерски радови</t>
  </si>
  <si>
    <t>Радови на крову</t>
  </si>
  <si>
    <t>Радови на централном грејању</t>
  </si>
  <si>
    <t>Електричне инсталације</t>
  </si>
  <si>
    <t>Намештај</t>
  </si>
  <si>
    <t>Рачунарска опрема</t>
  </si>
  <si>
    <t>Опрема за комуникацију</t>
  </si>
  <si>
    <t>Канцеларијски материјал</t>
  </si>
  <si>
    <t>Цвеће и декорација</t>
  </si>
  <si>
    <t>Хемијска средства за чишћење</t>
  </si>
  <si>
    <t>Инвентар за одржавање хигијене</t>
  </si>
  <si>
    <t>Републичке таксе</t>
  </si>
  <si>
    <t>Општинске таксе</t>
  </si>
  <si>
    <t>Судске таксе</t>
  </si>
  <si>
    <t>Штампачи</t>
  </si>
  <si>
    <t>Електронска опрема</t>
  </si>
  <si>
    <t>Јубиларна награда</t>
  </si>
  <si>
    <t>Остали трошкови за службена путовања</t>
  </si>
  <si>
    <t>Oстали трошкови транспорта</t>
  </si>
  <si>
    <t>Услуге информисања јавности</t>
  </si>
  <si>
    <t>Услуге културе</t>
  </si>
  <si>
    <t>Водовод и канализација</t>
  </si>
  <si>
    <t>Остале поправке и одржавања зграда</t>
  </si>
  <si>
    <t>Опрема за очунање животне средине</t>
  </si>
  <si>
    <t>Опрема за културу</t>
  </si>
  <si>
    <t>Остали административни материјал</t>
  </si>
  <si>
    <t>Стручна литература</t>
  </si>
  <si>
    <t>Материјал за културу</t>
  </si>
  <si>
    <t>Остали материјал за одржавање  хигијене</t>
  </si>
  <si>
    <t>Потрошни материјал</t>
  </si>
  <si>
    <t>Алат и инвентар</t>
  </si>
  <si>
    <t>Капитално одржавање зграда</t>
  </si>
  <si>
    <t>Материјал за образовање, културу и спорт</t>
  </si>
  <si>
    <t>Материјали за образовање и усавршавање запослених</t>
  </si>
  <si>
    <t>Остали ртрошкови транспорта</t>
  </si>
  <si>
    <t xml:space="preserve">      Саставила:</t>
  </si>
  <si>
    <t xml:space="preserve">     </t>
  </si>
  <si>
    <t xml:space="preserve">  Марта Рац Сабо</t>
  </si>
  <si>
    <t>Накнада за коришћење сопственог аутомобила</t>
  </si>
  <si>
    <t>Остале услуге штампања</t>
  </si>
  <si>
    <t>Секретарске услуге</t>
  </si>
  <si>
    <t>Остале текуће донације и трансфери</t>
  </si>
  <si>
    <t>Дизел гориво</t>
  </si>
  <si>
    <t>Регистрација возила</t>
  </si>
  <si>
    <t xml:space="preserve"> Рихард Хуђик</t>
  </si>
  <si>
    <t>Oдговорно лице:</t>
  </si>
  <si>
    <t>У Сенти, 27.11.2015.године</t>
  </si>
  <si>
    <t>Музејски експонати и споменици</t>
  </si>
  <si>
    <t>Књиге у библиотеци</t>
  </si>
  <si>
    <t>Нематеријална имовина</t>
  </si>
  <si>
    <t>Остали некретнине и опрема</t>
  </si>
  <si>
    <t>Опрема за образовање</t>
  </si>
  <si>
    <t>Oпрема за домаћинство</t>
  </si>
  <si>
    <t>Фотографска опрема</t>
  </si>
  <si>
    <t>Мобилни телефони</t>
  </si>
  <si>
    <t>Телефони</t>
  </si>
  <si>
    <t>Телефонска централа</t>
  </si>
  <si>
    <t>Новчане казне и пенали по решењу судова</t>
  </si>
  <si>
    <t>Остали порези</t>
  </si>
  <si>
    <t>Остале текуће донације по закону</t>
  </si>
  <si>
    <t>Остале  текуће донације и трансфери</t>
  </si>
  <si>
    <t>Остале донације и трансфери</t>
  </si>
  <si>
    <t>Донације, дотације и трансфери</t>
  </si>
  <si>
    <t>Материјали за одржавање хигијене и угоститељство</t>
  </si>
  <si>
    <t>Материјал за образовање</t>
  </si>
  <si>
    <t>Опрема за домаћинство</t>
  </si>
  <si>
    <t>Поправке електричне и електронске опреме</t>
  </si>
  <si>
    <t>Услуге образовања</t>
  </si>
  <si>
    <t>Право заступање пред домаћим судовима</t>
  </si>
  <si>
    <t>Услуге штампања публикација</t>
  </si>
  <si>
    <t>Остали издаци за стручно образовање</t>
  </si>
  <si>
    <t>Остале административне услуге</t>
  </si>
  <si>
    <t>Накнада за употребу сопственог возила у иностранство</t>
  </si>
  <si>
    <t>Трошкови превоза на службеном путу у иностранство</t>
  </si>
  <si>
    <t>Трошкови дневница за службени пут у иностранство</t>
  </si>
  <si>
    <t>Остали непоменути трошкови</t>
  </si>
  <si>
    <t>Радио-телевизијска преплата</t>
  </si>
  <si>
    <t xml:space="preserve">Остали трошкови </t>
  </si>
  <si>
    <t>Осигурање остале имовине</t>
  </si>
  <si>
    <t>Услуге доставе</t>
  </si>
  <si>
    <t>Трошкови грејања - дрво</t>
  </si>
  <si>
    <t>Издаци из осталих извора</t>
  </si>
  <si>
    <t>Средства из буџета</t>
  </si>
  <si>
    <t xml:space="preserve"> ФИНАНСИЈСИ ПЛАНА  ЗА 2016.ГОДИНУ-ПРОГРАМСКА АТИВНОСТ 0001 </t>
  </si>
  <si>
    <t>КОЦ "ТУРЗО ЛАЈОШ" СЕНТА</t>
  </si>
  <si>
    <t>Јохан Вишер</t>
  </si>
  <si>
    <t>Директор</t>
  </si>
  <si>
    <t>Саставила:</t>
  </si>
  <si>
    <t>УКУПНО :</t>
  </si>
  <si>
    <t>Пројектна документа</t>
  </si>
  <si>
    <t>Изградња објекта  установе културе</t>
  </si>
  <si>
    <t>Стручна литература за редовне потребе запосених</t>
  </si>
  <si>
    <t>Остале поправке опреме за саобраћај</t>
  </si>
  <si>
    <t>Остали трошкови пословног путовања у иностранстви</t>
  </si>
  <si>
    <t>Осигурање од одговорности према трећем лицу</t>
  </si>
  <si>
    <t>Здравствено осигурање запсолених</t>
  </si>
  <si>
    <t>Накнада за време одуствовања са рада на дан празника који је нерадни дан, годишњег одмора, плаћеног одсуства</t>
  </si>
  <si>
    <t>Накнада за време привремене спречености за рад до 30 дана услед болести</t>
  </si>
  <si>
    <t>Додатак за време проведено на раду</t>
  </si>
  <si>
    <t>ПA0002</t>
  </si>
  <si>
    <t>ПА0001</t>
  </si>
  <si>
    <t xml:space="preserve">Укупно планирани расходи </t>
  </si>
  <si>
    <t>Средства из општинског буџета</t>
  </si>
  <si>
    <t>Приходи из буџета</t>
  </si>
  <si>
    <t>Текући добровољни трансфери од физичких и  правних лица</t>
  </si>
  <si>
    <t>Приходи од продаје добара и услуга</t>
  </si>
  <si>
    <t xml:space="preserve">Tекуће донације од међународних организација </t>
  </si>
  <si>
    <t>Укупно планирани приходи</t>
  </si>
  <si>
    <t>СЕНЋАНСКО МАЂАРСКО КАМЕРНО ПОЗОРИШТЕ-ZENTAI MAGYAR KAMARASZÍNHÁZ СЕНТА</t>
  </si>
  <si>
    <t>Уља и мазива</t>
  </si>
  <si>
    <t>Остали материјал за превозна средства</t>
  </si>
  <si>
    <t>Пратећи трошкови задуживања</t>
  </si>
  <si>
    <t>Негативне курсне разлике</t>
  </si>
  <si>
    <t>Остали приходи</t>
  </si>
  <si>
    <t>Средства из сопствених прихода 04</t>
  </si>
  <si>
    <t>Средства из донације 05</t>
  </si>
  <si>
    <t>Средства из донације 08</t>
  </si>
  <si>
    <t>Нераспоређени вишак прихода из ранијих година 13</t>
  </si>
  <si>
    <t>Неутрошена средства донације из ранијих година 15</t>
  </si>
  <si>
    <t>Лимарски радови на возилима</t>
  </si>
  <si>
    <t>Опрема заочуванје животне средине</t>
  </si>
  <si>
    <t>Приходи од имовине који припада имаоцима полиса осигуранња</t>
  </si>
  <si>
    <t>Републичке казне</t>
  </si>
  <si>
    <t>Осигурање возила</t>
  </si>
  <si>
    <t>Трошкови смештаја у иностранству</t>
  </si>
  <si>
    <t>Службена одећа</t>
  </si>
  <si>
    <t>ФИНАНСИЈСКИ РЕЗУЛТАТ ЗА ПЕРИОД 01.01.-31.12.2020.ГОДИНЕ</t>
  </si>
  <si>
    <t xml:space="preserve">Сенћанско мађарско камерно позориште - Zentai Magyar Kamaraszínház Сента у периоду од 01.01. до 31.12.2020.године је остварило сопствени приход од 435.100,00 динара и исти је уплаћен у општински буџет. </t>
  </si>
  <si>
    <t xml:space="preserve">Сенћанско мађарско камерно позориште - Zentai Magyar Kamaraszínház Сента у периоду од 01.01. до 31.12.2020.године је остварило укупан приход од 17.148.199,75 динара, а расходе и издатке у укупном износу од 15.383.833,71 динара, са тиме </t>
  </si>
  <si>
    <t>У Сенти, 22.02.2021.године</t>
  </si>
  <si>
    <t>Силвиа Кеченович</t>
  </si>
  <si>
    <t>-             0,02 динара донација oд Министарства за људске ресурсе из Мађарске за организовање фестивала "Teátrum neked!".</t>
  </si>
  <si>
    <t>је остварени суфицит од 1.764.366,04 динара коригован са нерасрпоређеним приходом-наменског карактера из 2019.године са износом од 859.265,35 динара и тако на крају године остварио суфицит од 2.623.631,39 динара, који се састоји из следећег:</t>
  </si>
  <si>
    <t>- 2.623.631,37 динара oд Министарства за људске ресурсе из Мађарске у циљу унапређења функционисања,програмског развоја и повећања техничке опремљености позоришта;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</si>
</sst>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d_i_n_-;\-* #,##0.00\ _d_i_n_-;_-* &quot;-&quot;??\ _d_i_n_-;_-@_-"/>
  </numFmts>
  <fonts count="21" x14ac:knownFonts="1">
    <font>
      <sz val="10"/>
      <name val="Arial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4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0"/>
      <color theme="5" tint="0.39997558519241921"/>
      <name val="Arial"/>
      <family val="2"/>
      <charset val="238"/>
    </font>
    <font>
      <b/>
      <sz val="14"/>
      <name val="Arial"/>
      <family val="2"/>
    </font>
    <font>
      <sz val="14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4" fontId="6" fillId="0" borderId="3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4" fontId="4" fillId="2" borderId="2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4" fontId="9" fillId="0" borderId="3" xfId="0" applyNumberFormat="1" applyFont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4" fontId="4" fillId="4" borderId="5" xfId="0" applyNumberFormat="1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4" fontId="4" fillId="5" borderId="2" xfId="0" applyNumberFormat="1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 wrapText="1"/>
    </xf>
    <xf numFmtId="4" fontId="4" fillId="4" borderId="3" xfId="0" applyNumberFormat="1" applyFont="1" applyFill="1" applyBorder="1" applyAlignment="1">
      <alignment vertical="center" wrapText="1"/>
    </xf>
    <xf numFmtId="4" fontId="4" fillId="6" borderId="5" xfId="0" applyNumberFormat="1" applyFont="1" applyFill="1" applyBorder="1" applyAlignment="1">
      <alignment vertical="center" wrapText="1"/>
    </xf>
    <xf numFmtId="4" fontId="4" fillId="6" borderId="6" xfId="0" applyNumberFormat="1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4" fontId="11" fillId="5" borderId="2" xfId="0" applyNumberFormat="1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4" fontId="11" fillId="4" borderId="2" xfId="0" applyNumberFormat="1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9" fillId="3" borderId="3" xfId="0" applyNumberFormat="1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4" fontId="6" fillId="0" borderId="10" xfId="0" applyNumberFormat="1" applyFont="1" applyBorder="1" applyAlignment="1">
      <alignment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14" fillId="0" borderId="0" xfId="0" applyFont="1"/>
    <xf numFmtId="0" fontId="13" fillId="0" borderId="0" xfId="0" applyFont="1" applyAlignment="1">
      <alignment vertical="center" wrapText="1"/>
    </xf>
    <xf numFmtId="4" fontId="6" fillId="0" borderId="12" xfId="0" applyNumberFormat="1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4" fontId="5" fillId="4" borderId="3" xfId="0" applyNumberFormat="1" applyFont="1" applyFill="1" applyBorder="1" applyAlignment="1">
      <alignment vertical="center" wrapText="1"/>
    </xf>
    <xf numFmtId="4" fontId="5" fillId="4" borderId="2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" fontId="6" fillId="5" borderId="3" xfId="0" applyNumberFormat="1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5" borderId="2" xfId="1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right" vertical="center" wrapText="1"/>
    </xf>
    <xf numFmtId="0" fontId="15" fillId="0" borderId="0" xfId="0" applyFont="1"/>
    <xf numFmtId="4" fontId="13" fillId="0" borderId="2" xfId="0" applyNumberFormat="1" applyFont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4" fontId="13" fillId="3" borderId="16" xfId="0" applyNumberFormat="1" applyFont="1" applyFill="1" applyBorder="1" applyAlignment="1">
      <alignment vertical="center" wrapText="1"/>
    </xf>
    <xf numFmtId="4" fontId="13" fillId="0" borderId="16" xfId="0" applyNumberFormat="1" applyFont="1" applyBorder="1" applyAlignment="1">
      <alignment vertical="center" wrapText="1"/>
    </xf>
    <xf numFmtId="0" fontId="7" fillId="3" borderId="17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 wrapText="1"/>
    </xf>
    <xf numFmtId="4" fontId="13" fillId="3" borderId="2" xfId="0" applyNumberFormat="1" applyFont="1" applyFill="1" applyBorder="1" applyAlignment="1">
      <alignment vertical="center" wrapText="1"/>
    </xf>
    <xf numFmtId="4" fontId="18" fillId="3" borderId="2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4" fontId="0" fillId="3" borderId="2" xfId="0" applyNumberFormat="1" applyFill="1" applyBorder="1" applyAlignment="1">
      <alignment vertical="center" wrapText="1"/>
    </xf>
    <xf numFmtId="0" fontId="20" fillId="3" borderId="0" xfId="0" applyFont="1" applyFill="1" applyAlignment="1">
      <alignment horizontal="left" vertical="center" wrapText="1"/>
    </xf>
    <xf numFmtId="0" fontId="16" fillId="0" borderId="8" xfId="0" applyFont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15" fillId="0" borderId="0" xfId="0" applyNumberFormat="1" applyFont="1" applyBorder="1"/>
    <xf numFmtId="0" fontId="7" fillId="3" borderId="10" xfId="0" applyFont="1" applyFill="1" applyBorder="1" applyAlignment="1">
      <alignment vertical="center" wrapText="1"/>
    </xf>
    <xf numFmtId="0" fontId="7" fillId="3" borderId="18" xfId="0" applyFont="1" applyFill="1" applyBorder="1" applyAlignment="1">
      <alignment vertical="center" wrapText="1"/>
    </xf>
    <xf numFmtId="4" fontId="18" fillId="3" borderId="10" xfId="0" applyNumberFormat="1" applyFont="1" applyFill="1" applyBorder="1" applyAlignment="1">
      <alignment vertical="center" wrapText="1"/>
    </xf>
    <xf numFmtId="4" fontId="13" fillId="0" borderId="10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vertical="center" wrapText="1"/>
    </xf>
    <xf numFmtId="4" fontId="0" fillId="0" borderId="10" xfId="0" applyNumberFormat="1" applyBorder="1" applyAlignment="1">
      <alignment vertical="center" wrapText="1"/>
    </xf>
    <xf numFmtId="0" fontId="20" fillId="3" borderId="0" xfId="0" applyFont="1" applyFill="1" applyAlignment="1">
      <alignment horizontal="left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5" fillId="7" borderId="14" xfId="0" applyFont="1" applyFill="1" applyBorder="1" applyAlignment="1">
      <alignment vertical="center" wrapText="1"/>
    </xf>
    <xf numFmtId="4" fontId="16" fillId="7" borderId="14" xfId="0" applyNumberFormat="1" applyFont="1" applyFill="1" applyBorder="1" applyAlignment="1">
      <alignment vertical="center" wrapText="1"/>
    </xf>
    <xf numFmtId="4" fontId="16" fillId="4" borderId="2" xfId="0" applyNumberFormat="1" applyFont="1" applyFill="1" applyBorder="1" applyAlignment="1">
      <alignment vertical="center" wrapText="1"/>
    </xf>
    <xf numFmtId="4" fontId="15" fillId="7" borderId="14" xfId="0" applyNumberFormat="1" applyFont="1" applyFill="1" applyBorder="1"/>
    <xf numFmtId="0" fontId="13" fillId="3" borderId="0" xfId="0" applyFont="1" applyFill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/>
    <xf numFmtId="49" fontId="0" fillId="0" borderId="0" xfId="0" applyNumberFormat="1" applyAlignment="1"/>
    <xf numFmtId="0" fontId="1" fillId="0" borderId="0" xfId="0" applyFont="1" applyAlignment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9"/>
  <sheetViews>
    <sheetView topLeftCell="A133" workbookViewId="0">
      <selection activeCell="J155" sqref="J155"/>
    </sheetView>
  </sheetViews>
  <sheetFormatPr defaultRowHeight="12.75" x14ac:dyDescent="0.2"/>
  <cols>
    <col min="1" max="1" width="9.140625" style="11"/>
    <col min="2" max="2" width="37.140625" customWidth="1"/>
    <col min="3" max="3" width="14.42578125" customWidth="1"/>
    <col min="4" max="4" width="10.5703125" customWidth="1"/>
    <col min="5" max="5" width="14" customWidth="1"/>
  </cols>
  <sheetData>
    <row r="1" spans="1:5" ht="15.75" customHeight="1" x14ac:dyDescent="0.2">
      <c r="A1" s="105" t="s">
        <v>171</v>
      </c>
      <c r="B1" s="105"/>
      <c r="C1" s="105"/>
      <c r="D1" s="105"/>
      <c r="E1" s="105"/>
    </row>
    <row r="2" spans="1:5" ht="63.75" customHeight="1" thickBot="1" x14ac:dyDescent="0.25">
      <c r="A2" s="106" t="s">
        <v>170</v>
      </c>
      <c r="B2" s="106"/>
      <c r="C2" s="106"/>
      <c r="D2" s="106"/>
      <c r="E2" s="106"/>
    </row>
    <row r="3" spans="1:5" ht="45.75" thickBot="1" x14ac:dyDescent="0.25">
      <c r="A3" s="2" t="s">
        <v>32</v>
      </c>
      <c r="B3" s="2" t="s">
        <v>33</v>
      </c>
      <c r="C3" s="2" t="s">
        <v>169</v>
      </c>
      <c r="D3" s="2" t="s">
        <v>168</v>
      </c>
      <c r="E3" s="2" t="s">
        <v>43</v>
      </c>
    </row>
    <row r="4" spans="1:5" ht="15.75" thickBot="1" x14ac:dyDescent="0.25">
      <c r="A4" s="3">
        <v>3</v>
      </c>
      <c r="B4" s="3">
        <v>4</v>
      </c>
      <c r="C4" s="3">
        <v>5</v>
      </c>
      <c r="D4" s="3">
        <v>6</v>
      </c>
      <c r="E4" s="3">
        <v>7</v>
      </c>
    </row>
    <row r="5" spans="1:5" s="4" customFormat="1" x14ac:dyDescent="0.2">
      <c r="A5" s="18"/>
      <c r="B5" s="18"/>
      <c r="C5" s="19">
        <f>SUM(C6+C13+C20+C22+C25)</f>
        <v>26819000</v>
      </c>
      <c r="D5" s="19">
        <f>SUM(D6+D13+D20+D22+D25)</f>
        <v>14864900</v>
      </c>
      <c r="E5" s="19">
        <f>SUM(E6+E13+E20+E22+E25)</f>
        <v>41683900</v>
      </c>
    </row>
    <row r="6" spans="1:5" s="4" customFormat="1" x14ac:dyDescent="0.2">
      <c r="A6" s="20">
        <v>410000</v>
      </c>
      <c r="B6" s="20" t="s">
        <v>44</v>
      </c>
      <c r="C6" s="21">
        <f>SUM(C7:C12)</f>
        <v>18618000</v>
      </c>
      <c r="D6" s="21">
        <f>SUM(D7:D12)</f>
        <v>1184000</v>
      </c>
      <c r="E6" s="22">
        <f>SUM(E7:E12)</f>
        <v>19802000</v>
      </c>
    </row>
    <row r="7" spans="1:5" s="4" customFormat="1" x14ac:dyDescent="0.2">
      <c r="A7" s="6">
        <v>411000</v>
      </c>
      <c r="B7" s="6" t="s">
        <v>38</v>
      </c>
      <c r="C7" s="7">
        <v>15646000</v>
      </c>
      <c r="D7" s="7">
        <v>180000</v>
      </c>
      <c r="E7" s="8">
        <f t="shared" ref="E7:E12" si="0">SUM(C7:D7)</f>
        <v>15826000</v>
      </c>
    </row>
    <row r="8" spans="1:5" s="4" customFormat="1" x14ac:dyDescent="0.2">
      <c r="A8" s="6">
        <v>412000</v>
      </c>
      <c r="B8" s="6" t="s">
        <v>0</v>
      </c>
      <c r="C8" s="7">
        <v>2802000</v>
      </c>
      <c r="D8" s="7">
        <v>34000</v>
      </c>
      <c r="E8" s="8">
        <f t="shared" si="0"/>
        <v>2836000</v>
      </c>
    </row>
    <row r="9" spans="1:5" s="4" customFormat="1" x14ac:dyDescent="0.2">
      <c r="A9" s="6">
        <v>413000</v>
      </c>
      <c r="B9" s="6" t="s">
        <v>45</v>
      </c>
      <c r="C9" s="7"/>
      <c r="D9" s="7">
        <v>30000</v>
      </c>
      <c r="E9" s="8">
        <f t="shared" si="0"/>
        <v>30000</v>
      </c>
    </row>
    <row r="10" spans="1:5" s="4" customFormat="1" x14ac:dyDescent="0.2">
      <c r="A10" s="6">
        <v>414000</v>
      </c>
      <c r="B10" s="6" t="s">
        <v>5</v>
      </c>
      <c r="C10" s="7">
        <v>145000</v>
      </c>
      <c r="D10" s="7">
        <v>940000</v>
      </c>
      <c r="E10" s="8">
        <f t="shared" si="0"/>
        <v>1085000</v>
      </c>
    </row>
    <row r="11" spans="1:5" s="4" customFormat="1" x14ac:dyDescent="0.2">
      <c r="A11" s="6">
        <v>415000</v>
      </c>
      <c r="B11" s="6" t="s">
        <v>34</v>
      </c>
      <c r="C11" s="7"/>
      <c r="D11" s="7"/>
      <c r="E11" s="8">
        <f t="shared" si="0"/>
        <v>0</v>
      </c>
    </row>
    <row r="12" spans="1:5" s="4" customFormat="1" ht="25.5" x14ac:dyDescent="0.2">
      <c r="A12" s="6">
        <v>416000</v>
      </c>
      <c r="B12" s="6" t="s">
        <v>35</v>
      </c>
      <c r="C12" s="7">
        <v>25000</v>
      </c>
      <c r="D12" s="7"/>
      <c r="E12" s="8">
        <f t="shared" si="0"/>
        <v>25000</v>
      </c>
    </row>
    <row r="13" spans="1:5" s="4" customFormat="1" x14ac:dyDescent="0.2">
      <c r="A13" s="20">
        <v>420000</v>
      </c>
      <c r="B13" s="20" t="s">
        <v>46</v>
      </c>
      <c r="C13" s="21">
        <f>SUM(C14:C19)</f>
        <v>6323000</v>
      </c>
      <c r="D13" s="21">
        <f>SUM(D14:D19)</f>
        <v>2494500</v>
      </c>
      <c r="E13" s="22">
        <f>SUM(E14:E19)</f>
        <v>8817500</v>
      </c>
    </row>
    <row r="14" spans="1:5" s="4" customFormat="1" x14ac:dyDescent="0.2">
      <c r="A14" s="6">
        <v>421000</v>
      </c>
      <c r="B14" s="6" t="s">
        <v>7</v>
      </c>
      <c r="C14" s="7">
        <v>5265000</v>
      </c>
      <c r="D14" s="7">
        <v>50000</v>
      </c>
      <c r="E14" s="8">
        <f t="shared" ref="E14:E19" si="1">SUM(C14:D14)</f>
        <v>5315000</v>
      </c>
    </row>
    <row r="15" spans="1:5" s="4" customFormat="1" x14ac:dyDescent="0.2">
      <c r="A15" s="6">
        <v>422000</v>
      </c>
      <c r="B15" s="6" t="s">
        <v>13</v>
      </c>
      <c r="C15" s="7">
        <v>20000</v>
      </c>
      <c r="D15" s="7"/>
      <c r="E15" s="8">
        <f t="shared" si="1"/>
        <v>20000</v>
      </c>
    </row>
    <row r="16" spans="1:5" s="4" customFormat="1" x14ac:dyDescent="0.2">
      <c r="A16" s="6">
        <v>423000</v>
      </c>
      <c r="B16" s="6" t="s">
        <v>16</v>
      </c>
      <c r="C16" s="7">
        <v>353000</v>
      </c>
      <c r="D16" s="7">
        <v>21500</v>
      </c>
      <c r="E16" s="8">
        <f t="shared" si="1"/>
        <v>374500</v>
      </c>
    </row>
    <row r="17" spans="1:7" s="4" customFormat="1" x14ac:dyDescent="0.2">
      <c r="A17" s="6">
        <v>424000</v>
      </c>
      <c r="B17" s="6" t="s">
        <v>24</v>
      </c>
      <c r="C17" s="7"/>
      <c r="D17" s="7"/>
      <c r="E17" s="8">
        <f t="shared" si="1"/>
        <v>0</v>
      </c>
    </row>
    <row r="18" spans="1:7" s="4" customFormat="1" x14ac:dyDescent="0.2">
      <c r="A18" s="6">
        <v>425000</v>
      </c>
      <c r="B18" s="6" t="s">
        <v>36</v>
      </c>
      <c r="C18" s="7">
        <v>345000</v>
      </c>
      <c r="D18" s="7">
        <v>2413000</v>
      </c>
      <c r="E18" s="8">
        <f t="shared" si="1"/>
        <v>2758000</v>
      </c>
    </row>
    <row r="19" spans="1:7" s="4" customFormat="1" x14ac:dyDescent="0.2">
      <c r="A19" s="6">
        <v>426000</v>
      </c>
      <c r="B19" s="6" t="s">
        <v>28</v>
      </c>
      <c r="C19" s="7">
        <v>340000</v>
      </c>
      <c r="D19" s="7">
        <v>10000</v>
      </c>
      <c r="E19" s="8">
        <f t="shared" si="1"/>
        <v>350000</v>
      </c>
    </row>
    <row r="20" spans="1:7" s="4" customFormat="1" x14ac:dyDescent="0.2">
      <c r="A20" s="36">
        <v>460000</v>
      </c>
      <c r="B20" s="28" t="s">
        <v>149</v>
      </c>
      <c r="C20" s="29">
        <f>C21</f>
        <v>1878000</v>
      </c>
      <c r="D20" s="29">
        <f>D21</f>
        <v>21400</v>
      </c>
      <c r="E20" s="22">
        <f>SUM(C20+D20)</f>
        <v>1899400</v>
      </c>
    </row>
    <row r="21" spans="1:7" s="4" customFormat="1" x14ac:dyDescent="0.2">
      <c r="A21" s="65">
        <v>465000</v>
      </c>
      <c r="B21" s="40" t="s">
        <v>148</v>
      </c>
      <c r="C21" s="42">
        <v>1878000</v>
      </c>
      <c r="D21" s="42">
        <v>21400</v>
      </c>
      <c r="E21" s="48">
        <f>SUM(C21+D21)</f>
        <v>1899400</v>
      </c>
    </row>
    <row r="22" spans="1:7" s="4" customFormat="1" x14ac:dyDescent="0.2">
      <c r="A22" s="20">
        <v>480000</v>
      </c>
      <c r="B22" s="20" t="s">
        <v>47</v>
      </c>
      <c r="C22" s="21">
        <f>SUM(C23:C24)</f>
        <v>0</v>
      </c>
      <c r="D22" s="21">
        <f>SUM(D23:D24)</f>
        <v>5000</v>
      </c>
      <c r="E22" s="22">
        <f>SUM(E23:E24)</f>
        <v>5000</v>
      </c>
    </row>
    <row r="23" spans="1:7" s="4" customFormat="1" x14ac:dyDescent="0.2">
      <c r="A23" s="6">
        <v>482000</v>
      </c>
      <c r="B23" s="6" t="s">
        <v>37</v>
      </c>
      <c r="C23" s="7"/>
      <c r="D23" s="7">
        <v>5000</v>
      </c>
      <c r="E23" s="8">
        <f>SUM(C23:D23)</f>
        <v>5000</v>
      </c>
    </row>
    <row r="24" spans="1:7" s="4" customFormat="1" x14ac:dyDescent="0.2">
      <c r="A24" s="37">
        <v>483000</v>
      </c>
      <c r="B24" s="64" t="s">
        <v>144</v>
      </c>
      <c r="C24" s="34"/>
      <c r="D24" s="34"/>
      <c r="E24" s="35">
        <f>SUM(C24+D24)</f>
        <v>0</v>
      </c>
    </row>
    <row r="25" spans="1:7" s="4" customFormat="1" x14ac:dyDescent="0.2">
      <c r="A25" s="20">
        <v>510000</v>
      </c>
      <c r="B25" s="20" t="s">
        <v>48</v>
      </c>
      <c r="C25" s="21">
        <f>SUM(C26:C29)</f>
        <v>0</v>
      </c>
      <c r="D25" s="21">
        <f>SUM(D26:D29)</f>
        <v>11160000</v>
      </c>
      <c r="E25" s="22">
        <f>SUM(E26:E29)</f>
        <v>11160000</v>
      </c>
    </row>
    <row r="26" spans="1:7" s="4" customFormat="1" x14ac:dyDescent="0.2">
      <c r="A26" s="6">
        <v>511000</v>
      </c>
      <c r="B26" s="6" t="s">
        <v>40</v>
      </c>
      <c r="C26" s="7"/>
      <c r="D26" s="7"/>
      <c r="E26" s="7">
        <f>SUM(C26:D26)</f>
        <v>0</v>
      </c>
    </row>
    <row r="27" spans="1:7" s="4" customFormat="1" x14ac:dyDescent="0.2">
      <c r="A27" s="6">
        <v>512000</v>
      </c>
      <c r="B27" s="6" t="s">
        <v>41</v>
      </c>
      <c r="C27" s="7"/>
      <c r="D27" s="7">
        <v>11160000</v>
      </c>
      <c r="E27" s="7">
        <f>SUM(C27:D27)</f>
        <v>11160000</v>
      </c>
    </row>
    <row r="28" spans="1:7" s="4" customFormat="1" x14ac:dyDescent="0.2">
      <c r="A28" s="63">
        <v>513000</v>
      </c>
      <c r="B28" s="63" t="s">
        <v>137</v>
      </c>
      <c r="C28" s="41"/>
      <c r="D28" s="41"/>
      <c r="E28" s="7">
        <f>SUM(C28:D28)</f>
        <v>0</v>
      </c>
    </row>
    <row r="29" spans="1:7" s="4" customFormat="1" x14ac:dyDescent="0.2">
      <c r="A29" s="6">
        <v>515000</v>
      </c>
      <c r="B29" s="6" t="s">
        <v>136</v>
      </c>
      <c r="C29" s="7"/>
      <c r="D29" s="7"/>
      <c r="E29" s="7">
        <f>SUM(C29:D29)</f>
        <v>0</v>
      </c>
    </row>
    <row r="30" spans="1:7" s="4" customFormat="1" ht="44.25" customHeight="1" thickBot="1" x14ac:dyDescent="0.25">
      <c r="A30" s="107"/>
      <c r="B30" s="107"/>
      <c r="C30" s="107"/>
      <c r="D30" s="107"/>
      <c r="E30" s="107"/>
      <c r="G30" s="31"/>
    </row>
    <row r="31" spans="1:7" s="4" customFormat="1" ht="45.75" thickBot="1" x14ac:dyDescent="0.25">
      <c r="A31" s="2" t="s">
        <v>32</v>
      </c>
      <c r="B31" s="2" t="s">
        <v>33</v>
      </c>
      <c r="C31" s="2" t="s">
        <v>169</v>
      </c>
      <c r="D31" s="2" t="s">
        <v>168</v>
      </c>
      <c r="E31" s="2" t="s">
        <v>43</v>
      </c>
    </row>
    <row r="32" spans="1:7" s="4" customFormat="1" ht="15.75" thickBot="1" x14ac:dyDescent="0.25">
      <c r="A32" s="9">
        <v>3</v>
      </c>
      <c r="B32" s="9">
        <v>4</v>
      </c>
      <c r="C32" s="9">
        <v>5</v>
      </c>
      <c r="D32" s="9">
        <v>6</v>
      </c>
      <c r="E32" s="9">
        <v>7</v>
      </c>
    </row>
    <row r="33" spans="1:5" s="1" customFormat="1" x14ac:dyDescent="0.2">
      <c r="A33" s="18"/>
      <c r="B33" s="18"/>
      <c r="C33" s="26">
        <f>SUM(C34+C62+C173+C178+C188)</f>
        <v>26819000</v>
      </c>
      <c r="D33" s="26">
        <f>SUM(D34+D62+D173+D178+D188)</f>
        <v>14864900</v>
      </c>
      <c r="E33" s="27">
        <f t="shared" ref="E33:E64" si="2">SUM(C33+D33)</f>
        <v>41683900</v>
      </c>
    </row>
    <row r="34" spans="1:5" s="1" customFormat="1" x14ac:dyDescent="0.2">
      <c r="A34" s="23">
        <v>410000</v>
      </c>
      <c r="B34" s="23" t="s">
        <v>44</v>
      </c>
      <c r="C34" s="24">
        <f>SUM(C35+C38+C45+C48+C56+C59)</f>
        <v>18618000</v>
      </c>
      <c r="D34" s="24">
        <f>SUM(D35+D38+D45+D48+D56+D59)</f>
        <v>1184000</v>
      </c>
      <c r="E34" s="25">
        <f t="shared" si="2"/>
        <v>19802000</v>
      </c>
    </row>
    <row r="35" spans="1:5" s="1" customFormat="1" x14ac:dyDescent="0.2">
      <c r="A35" s="23">
        <v>411000</v>
      </c>
      <c r="B35" s="23" t="s">
        <v>38</v>
      </c>
      <c r="C35" s="24">
        <f>SUM(C36)</f>
        <v>15646000</v>
      </c>
      <c r="D35" s="24">
        <f>SUM(D36)</f>
        <v>180000</v>
      </c>
      <c r="E35" s="25">
        <f t="shared" si="2"/>
        <v>15826000</v>
      </c>
    </row>
    <row r="36" spans="1:5" s="1" customFormat="1" x14ac:dyDescent="0.2">
      <c r="A36" s="20">
        <v>411100</v>
      </c>
      <c r="B36" s="20" t="s">
        <v>38</v>
      </c>
      <c r="C36" s="21">
        <f>SUM(C37)</f>
        <v>15646000</v>
      </c>
      <c r="D36" s="21">
        <f>SUM(D37)</f>
        <v>180000</v>
      </c>
      <c r="E36" s="22">
        <f t="shared" si="2"/>
        <v>15826000</v>
      </c>
    </row>
    <row r="37" spans="1:5" s="44" customFormat="1" x14ac:dyDescent="0.2">
      <c r="A37" s="6">
        <v>411111</v>
      </c>
      <c r="B37" s="6" t="s">
        <v>38</v>
      </c>
      <c r="C37" s="7">
        <v>15646000</v>
      </c>
      <c r="D37" s="7">
        <v>180000</v>
      </c>
      <c r="E37" s="8">
        <f t="shared" si="2"/>
        <v>15826000</v>
      </c>
    </row>
    <row r="38" spans="1:5" s="1" customFormat="1" x14ac:dyDescent="0.2">
      <c r="A38" s="23">
        <v>412000</v>
      </c>
      <c r="B38" s="23" t="s">
        <v>0</v>
      </c>
      <c r="C38" s="24">
        <f>SUM(C39+C41+C43)</f>
        <v>2802000</v>
      </c>
      <c r="D38" s="24">
        <f>SUM(D39+D41+D43)</f>
        <v>34000</v>
      </c>
      <c r="E38" s="25">
        <f t="shared" si="2"/>
        <v>2836000</v>
      </c>
    </row>
    <row r="39" spans="1:5" s="1" customFormat="1" ht="25.5" x14ac:dyDescent="0.2">
      <c r="A39" s="20">
        <v>412100</v>
      </c>
      <c r="B39" s="20" t="s">
        <v>1</v>
      </c>
      <c r="C39" s="21">
        <f>SUM(C40)</f>
        <v>1878000</v>
      </c>
      <c r="D39" s="21">
        <f>SUM(D40)</f>
        <v>22000</v>
      </c>
      <c r="E39" s="22">
        <f t="shared" si="2"/>
        <v>1900000</v>
      </c>
    </row>
    <row r="40" spans="1:5" s="44" customFormat="1" ht="25.5" x14ac:dyDescent="0.2">
      <c r="A40" s="6">
        <v>412111</v>
      </c>
      <c r="B40" s="6" t="s">
        <v>1</v>
      </c>
      <c r="C40" s="7">
        <v>1878000</v>
      </c>
      <c r="D40" s="7">
        <v>22000</v>
      </c>
      <c r="E40" s="8">
        <f t="shared" si="2"/>
        <v>1900000</v>
      </c>
    </row>
    <row r="41" spans="1:5" s="1" customFormat="1" x14ac:dyDescent="0.2">
      <c r="A41" s="20">
        <v>412200</v>
      </c>
      <c r="B41" s="20" t="s">
        <v>2</v>
      </c>
      <c r="C41" s="21">
        <f>SUM(C42)</f>
        <v>806000</v>
      </c>
      <c r="D41" s="21">
        <f>SUM(D42)</f>
        <v>10000</v>
      </c>
      <c r="E41" s="22">
        <f t="shared" si="2"/>
        <v>816000</v>
      </c>
    </row>
    <row r="42" spans="1:5" s="44" customFormat="1" x14ac:dyDescent="0.2">
      <c r="A42" s="6">
        <v>412211</v>
      </c>
      <c r="B42" s="6" t="s">
        <v>2</v>
      </c>
      <c r="C42" s="7">
        <v>806000</v>
      </c>
      <c r="D42" s="7">
        <v>10000</v>
      </c>
      <c r="E42" s="8">
        <f t="shared" si="2"/>
        <v>816000</v>
      </c>
    </row>
    <row r="43" spans="1:5" s="1" customFormat="1" x14ac:dyDescent="0.2">
      <c r="A43" s="20">
        <v>412300</v>
      </c>
      <c r="B43" s="20" t="s">
        <v>3</v>
      </c>
      <c r="C43" s="21">
        <f>SUM(C44)</f>
        <v>118000</v>
      </c>
      <c r="D43" s="21">
        <f>SUM(D44)</f>
        <v>2000</v>
      </c>
      <c r="E43" s="22">
        <f t="shared" si="2"/>
        <v>120000</v>
      </c>
    </row>
    <row r="44" spans="1:5" s="44" customFormat="1" x14ac:dyDescent="0.2">
      <c r="A44" s="6">
        <v>412311</v>
      </c>
      <c r="B44" s="6" t="s">
        <v>3</v>
      </c>
      <c r="C44" s="7">
        <v>118000</v>
      </c>
      <c r="D44" s="7">
        <v>2000</v>
      </c>
      <c r="E44" s="8">
        <f t="shared" si="2"/>
        <v>120000</v>
      </c>
    </row>
    <row r="45" spans="1:5" s="1" customFormat="1" x14ac:dyDescent="0.2">
      <c r="A45" s="23">
        <v>413000</v>
      </c>
      <c r="B45" s="23" t="s">
        <v>4</v>
      </c>
      <c r="C45" s="24">
        <f>SUM(C46)</f>
        <v>0</v>
      </c>
      <c r="D45" s="24">
        <f>SUM(D46)</f>
        <v>30000</v>
      </c>
      <c r="E45" s="25">
        <f t="shared" si="2"/>
        <v>30000</v>
      </c>
    </row>
    <row r="46" spans="1:5" s="1" customFormat="1" x14ac:dyDescent="0.2">
      <c r="A46" s="20">
        <v>413100</v>
      </c>
      <c r="B46" s="20" t="s">
        <v>4</v>
      </c>
      <c r="C46" s="21">
        <f>SUM(C47:C47)</f>
        <v>0</v>
      </c>
      <c r="D46" s="21">
        <f>SUM(D47:D47)</f>
        <v>30000</v>
      </c>
      <c r="E46" s="22">
        <f t="shared" si="2"/>
        <v>30000</v>
      </c>
    </row>
    <row r="47" spans="1:5" s="44" customFormat="1" x14ac:dyDescent="0.2">
      <c r="A47" s="6">
        <v>413142</v>
      </c>
      <c r="B47" s="6" t="s">
        <v>49</v>
      </c>
      <c r="C47" s="7"/>
      <c r="D47" s="7">
        <v>30000</v>
      </c>
      <c r="E47" s="8">
        <f t="shared" si="2"/>
        <v>30000</v>
      </c>
    </row>
    <row r="48" spans="1:5" s="1" customFormat="1" x14ac:dyDescent="0.2">
      <c r="A48" s="23">
        <v>414000</v>
      </c>
      <c r="B48" s="23" t="s">
        <v>5</v>
      </c>
      <c r="C48" s="24">
        <f>SUM(C49+C52+C54)</f>
        <v>145000</v>
      </c>
      <c r="D48" s="24">
        <f>SUM(D49+D52+D54)</f>
        <v>940000</v>
      </c>
      <c r="E48" s="25">
        <f t="shared" si="2"/>
        <v>1085000</v>
      </c>
    </row>
    <row r="49" spans="1:5" s="1" customFormat="1" ht="25.5" x14ac:dyDescent="0.2">
      <c r="A49" s="30">
        <v>414100</v>
      </c>
      <c r="B49" s="20" t="s">
        <v>39</v>
      </c>
      <c r="C49" s="21">
        <f>SUM(C50:C51)</f>
        <v>0</v>
      </c>
      <c r="D49" s="21">
        <f>SUM(D50:D51)</f>
        <v>940000</v>
      </c>
      <c r="E49" s="22">
        <f t="shared" si="2"/>
        <v>940000</v>
      </c>
    </row>
    <row r="50" spans="1:5" s="44" customFormat="1" x14ac:dyDescent="0.2">
      <c r="A50" s="55">
        <v>414111</v>
      </c>
      <c r="B50" s="6" t="s">
        <v>50</v>
      </c>
      <c r="C50" s="7"/>
      <c r="D50" s="7">
        <v>900000</v>
      </c>
      <c r="E50" s="8">
        <f t="shared" si="2"/>
        <v>900000</v>
      </c>
    </row>
    <row r="51" spans="1:5" s="44" customFormat="1" x14ac:dyDescent="0.2">
      <c r="A51" s="55">
        <v>414121</v>
      </c>
      <c r="B51" s="6" t="s">
        <v>51</v>
      </c>
      <c r="C51" s="7"/>
      <c r="D51" s="7">
        <v>40000</v>
      </c>
      <c r="E51" s="8">
        <f t="shared" si="2"/>
        <v>40000</v>
      </c>
    </row>
    <row r="52" spans="1:5" s="1" customFormat="1" x14ac:dyDescent="0.2">
      <c r="A52" s="58">
        <v>414300</v>
      </c>
      <c r="B52" s="20" t="s">
        <v>6</v>
      </c>
      <c r="C52" s="21">
        <f>SUM(C53:C53)</f>
        <v>0</v>
      </c>
      <c r="D52" s="21">
        <f>SUM(D53:D53)</f>
        <v>0</v>
      </c>
      <c r="E52" s="22">
        <f t="shared" si="2"/>
        <v>0</v>
      </c>
    </row>
    <row r="53" spans="1:5" s="44" customFormat="1" x14ac:dyDescent="0.2">
      <c r="A53" s="55">
        <v>414311</v>
      </c>
      <c r="B53" s="6" t="s">
        <v>52</v>
      </c>
      <c r="C53" s="7"/>
      <c r="D53" s="7"/>
      <c r="E53" s="8">
        <f t="shared" si="2"/>
        <v>0</v>
      </c>
    </row>
    <row r="54" spans="1:5" s="1" customFormat="1" ht="25.5" x14ac:dyDescent="0.2">
      <c r="A54" s="58">
        <v>414400</v>
      </c>
      <c r="B54" s="20" t="s">
        <v>53</v>
      </c>
      <c r="C54" s="21">
        <f>SUM(C55)</f>
        <v>145000</v>
      </c>
      <c r="D54" s="21">
        <f>SUM(D55)</f>
        <v>0</v>
      </c>
      <c r="E54" s="22">
        <f t="shared" si="2"/>
        <v>145000</v>
      </c>
    </row>
    <row r="55" spans="1:5" s="44" customFormat="1" ht="25.5" x14ac:dyDescent="0.2">
      <c r="A55" s="55">
        <v>414411</v>
      </c>
      <c r="B55" s="6" t="s">
        <v>53</v>
      </c>
      <c r="C55" s="7">
        <v>145000</v>
      </c>
      <c r="D55" s="7"/>
      <c r="E55" s="8">
        <f t="shared" si="2"/>
        <v>145000</v>
      </c>
    </row>
    <row r="56" spans="1:5" s="1" customFormat="1" x14ac:dyDescent="0.2">
      <c r="A56" s="52">
        <v>415000</v>
      </c>
      <c r="B56" s="23" t="s">
        <v>34</v>
      </c>
      <c r="C56" s="24">
        <f>SUM(C57)</f>
        <v>0</v>
      </c>
      <c r="D56" s="24">
        <f>SUM(D57)</f>
        <v>0</v>
      </c>
      <c r="E56" s="25">
        <f t="shared" si="2"/>
        <v>0</v>
      </c>
    </row>
    <row r="57" spans="1:5" s="1" customFormat="1" x14ac:dyDescent="0.2">
      <c r="A57" s="58">
        <v>415100</v>
      </c>
      <c r="B57" s="20" t="s">
        <v>34</v>
      </c>
      <c r="C57" s="21">
        <f>SUM(C58)</f>
        <v>0</v>
      </c>
      <c r="D57" s="21">
        <f>SUM(D58)</f>
        <v>0</v>
      </c>
      <c r="E57" s="22">
        <f t="shared" si="2"/>
        <v>0</v>
      </c>
    </row>
    <row r="58" spans="1:5" s="44" customFormat="1" ht="25.5" x14ac:dyDescent="0.2">
      <c r="A58" s="55">
        <v>415112</v>
      </c>
      <c r="B58" s="6" t="s">
        <v>54</v>
      </c>
      <c r="C58" s="7"/>
      <c r="D58" s="7"/>
      <c r="E58" s="8">
        <f t="shared" si="2"/>
        <v>0</v>
      </c>
    </row>
    <row r="59" spans="1:5" s="1" customFormat="1" ht="25.5" x14ac:dyDescent="0.2">
      <c r="A59" s="52">
        <v>416000</v>
      </c>
      <c r="B59" s="23" t="s">
        <v>35</v>
      </c>
      <c r="C59" s="24">
        <f>SUM(C60)</f>
        <v>25000</v>
      </c>
      <c r="D59" s="24">
        <f>SUM(D60)</f>
        <v>0</v>
      </c>
      <c r="E59" s="25">
        <f t="shared" si="2"/>
        <v>25000</v>
      </c>
    </row>
    <row r="60" spans="1:5" s="1" customFormat="1" ht="25.5" x14ac:dyDescent="0.2">
      <c r="A60" s="58">
        <v>416100</v>
      </c>
      <c r="B60" s="20" t="s">
        <v>35</v>
      </c>
      <c r="C60" s="21">
        <f>C61</f>
        <v>25000</v>
      </c>
      <c r="D60" s="21">
        <f>SUM(D61)</f>
        <v>0</v>
      </c>
      <c r="E60" s="22">
        <f t="shared" si="2"/>
        <v>25000</v>
      </c>
    </row>
    <row r="61" spans="1:5" s="1" customFormat="1" x14ac:dyDescent="0.2">
      <c r="A61" s="61">
        <v>416111</v>
      </c>
      <c r="B61" s="13" t="s">
        <v>103</v>
      </c>
      <c r="C61" s="14">
        <v>25000</v>
      </c>
      <c r="D61" s="12"/>
      <c r="E61" s="8">
        <f t="shared" si="2"/>
        <v>25000</v>
      </c>
    </row>
    <row r="62" spans="1:5" s="1" customFormat="1" x14ac:dyDescent="0.2">
      <c r="A62" s="52">
        <v>420000</v>
      </c>
      <c r="B62" s="23" t="s">
        <v>46</v>
      </c>
      <c r="C62" s="24">
        <f>SUM(C63+C87+C102+C132+C136+C156)</f>
        <v>6323000</v>
      </c>
      <c r="D62" s="24">
        <f>SUM(D63+D87+D102+D132+D136+D156)</f>
        <v>2494500</v>
      </c>
      <c r="E62" s="25">
        <f t="shared" si="2"/>
        <v>8817500</v>
      </c>
    </row>
    <row r="63" spans="1:5" s="1" customFormat="1" x14ac:dyDescent="0.2">
      <c r="A63" s="52">
        <v>421000</v>
      </c>
      <c r="B63" s="23" t="s">
        <v>7</v>
      </c>
      <c r="C63" s="24">
        <f>SUM(C64+C67+C71+C74+C80+C84)</f>
        <v>5265000</v>
      </c>
      <c r="D63" s="24">
        <f>SUM(D64+D67+D71+D74+D80+D84)</f>
        <v>50000</v>
      </c>
      <c r="E63" s="25">
        <f t="shared" si="2"/>
        <v>5315000</v>
      </c>
    </row>
    <row r="64" spans="1:5" s="1" customFormat="1" ht="25.5" x14ac:dyDescent="0.2">
      <c r="A64" s="58">
        <v>421100</v>
      </c>
      <c r="B64" s="20" t="s">
        <v>8</v>
      </c>
      <c r="C64" s="21">
        <f>SUM(C65:C66)</f>
        <v>70000</v>
      </c>
      <c r="D64" s="21">
        <f>SUM(D65:D66)</f>
        <v>20000</v>
      </c>
      <c r="E64" s="22">
        <f t="shared" si="2"/>
        <v>90000</v>
      </c>
    </row>
    <row r="65" spans="1:5" s="44" customFormat="1" x14ac:dyDescent="0.2">
      <c r="A65" s="55">
        <v>421111</v>
      </c>
      <c r="B65" s="6" t="s">
        <v>55</v>
      </c>
      <c r="C65" s="7">
        <v>70000</v>
      </c>
      <c r="D65" s="7">
        <v>10000</v>
      </c>
      <c r="E65" s="8">
        <f t="shared" ref="E65:E83" si="3">SUM(C65+D65)</f>
        <v>80000</v>
      </c>
    </row>
    <row r="66" spans="1:5" s="44" customFormat="1" x14ac:dyDescent="0.2">
      <c r="A66" s="55">
        <v>421121</v>
      </c>
      <c r="B66" s="6" t="s">
        <v>56</v>
      </c>
      <c r="C66" s="7"/>
      <c r="D66" s="7">
        <v>10000</v>
      </c>
      <c r="E66" s="8">
        <f t="shared" si="3"/>
        <v>10000</v>
      </c>
    </row>
    <row r="67" spans="1:5" s="1" customFormat="1" x14ac:dyDescent="0.2">
      <c r="A67" s="58">
        <v>421200</v>
      </c>
      <c r="B67" s="20" t="s">
        <v>9</v>
      </c>
      <c r="C67" s="21">
        <f>SUM(C68:C70)</f>
        <v>4630000</v>
      </c>
      <c r="D67" s="21">
        <f>SUM(D68:D70)</f>
        <v>0</v>
      </c>
      <c r="E67" s="22">
        <f t="shared" si="3"/>
        <v>4630000</v>
      </c>
    </row>
    <row r="68" spans="1:5" s="44" customFormat="1" x14ac:dyDescent="0.2">
      <c r="A68" s="55">
        <v>421211</v>
      </c>
      <c r="B68" s="6" t="s">
        <v>57</v>
      </c>
      <c r="C68" s="7">
        <v>1130000</v>
      </c>
      <c r="D68" s="7"/>
      <c r="E68" s="8">
        <f t="shared" si="3"/>
        <v>1130000</v>
      </c>
    </row>
    <row r="69" spans="1:5" s="44" customFormat="1" x14ac:dyDescent="0.2">
      <c r="A69" s="55">
        <v>421223</v>
      </c>
      <c r="B69" s="6" t="s">
        <v>167</v>
      </c>
      <c r="C69" s="7"/>
      <c r="D69" s="7"/>
      <c r="E69" s="8">
        <f t="shared" si="3"/>
        <v>0</v>
      </c>
    </row>
    <row r="70" spans="1:5" s="44" customFormat="1" x14ac:dyDescent="0.2">
      <c r="A70" s="55">
        <v>421225</v>
      </c>
      <c r="B70" s="6" t="s">
        <v>58</v>
      </c>
      <c r="C70" s="7">
        <v>3500000</v>
      </c>
      <c r="D70" s="7"/>
      <c r="E70" s="8">
        <f t="shared" si="3"/>
        <v>3500000</v>
      </c>
    </row>
    <row r="71" spans="1:5" s="1" customFormat="1" x14ac:dyDescent="0.2">
      <c r="A71" s="58">
        <v>421300</v>
      </c>
      <c r="B71" s="20" t="s">
        <v>10</v>
      </c>
      <c r="C71" s="21">
        <f>SUM(C72:C73)</f>
        <v>260000</v>
      </c>
      <c r="D71" s="21">
        <f>SUM(D72:D73)</f>
        <v>0</v>
      </c>
      <c r="E71" s="22">
        <f t="shared" si="3"/>
        <v>260000</v>
      </c>
    </row>
    <row r="72" spans="1:5" s="44" customFormat="1" x14ac:dyDescent="0.2">
      <c r="A72" s="55">
        <v>421311</v>
      </c>
      <c r="B72" s="6" t="s">
        <v>59</v>
      </c>
      <c r="C72" s="7">
        <v>240000</v>
      </c>
      <c r="D72" s="7"/>
      <c r="E72" s="8">
        <f t="shared" si="3"/>
        <v>240000</v>
      </c>
    </row>
    <row r="73" spans="1:5" s="44" customFormat="1" x14ac:dyDescent="0.2">
      <c r="A73" s="55">
        <v>421323</v>
      </c>
      <c r="B73" s="6" t="s">
        <v>60</v>
      </c>
      <c r="C73" s="7">
        <v>20000</v>
      </c>
      <c r="D73" s="7"/>
      <c r="E73" s="8">
        <f t="shared" si="3"/>
        <v>20000</v>
      </c>
    </row>
    <row r="74" spans="1:5" s="1" customFormat="1" x14ac:dyDescent="0.2">
      <c r="A74" s="58">
        <v>421400</v>
      </c>
      <c r="B74" s="20" t="s">
        <v>11</v>
      </c>
      <c r="C74" s="21">
        <f>SUM(C75:C79)</f>
        <v>295000</v>
      </c>
      <c r="D74" s="21">
        <f>SUM(D75:D79)</f>
        <v>30000</v>
      </c>
      <c r="E74" s="22">
        <f t="shared" si="3"/>
        <v>325000</v>
      </c>
    </row>
    <row r="75" spans="1:5" s="44" customFormat="1" x14ac:dyDescent="0.2">
      <c r="A75" s="55">
        <v>421411</v>
      </c>
      <c r="B75" s="6" t="s">
        <v>61</v>
      </c>
      <c r="C75" s="7">
        <v>170000</v>
      </c>
      <c r="D75" s="7"/>
      <c r="E75" s="8">
        <f t="shared" si="3"/>
        <v>170000</v>
      </c>
    </row>
    <row r="76" spans="1:5" s="44" customFormat="1" x14ac:dyDescent="0.2">
      <c r="A76" s="55">
        <v>421412</v>
      </c>
      <c r="B76" s="6" t="s">
        <v>62</v>
      </c>
      <c r="C76" s="7">
        <v>75000</v>
      </c>
      <c r="D76" s="7">
        <v>10000</v>
      </c>
      <c r="E76" s="8">
        <f t="shared" si="3"/>
        <v>85000</v>
      </c>
    </row>
    <row r="77" spans="1:5" s="44" customFormat="1" x14ac:dyDescent="0.2">
      <c r="A77" s="55">
        <v>421414</v>
      </c>
      <c r="B77" s="6" t="s">
        <v>63</v>
      </c>
      <c r="C77" s="7">
        <v>50000</v>
      </c>
      <c r="D77" s="7"/>
      <c r="E77" s="8">
        <f t="shared" si="3"/>
        <v>50000</v>
      </c>
    </row>
    <row r="78" spans="1:5" s="44" customFormat="1" x14ac:dyDescent="0.2">
      <c r="A78" s="55">
        <v>421421</v>
      </c>
      <c r="B78" s="6" t="s">
        <v>64</v>
      </c>
      <c r="C78" s="7"/>
      <c r="D78" s="7"/>
      <c r="E78" s="8">
        <f t="shared" si="3"/>
        <v>0</v>
      </c>
    </row>
    <row r="79" spans="1:5" s="44" customFormat="1" x14ac:dyDescent="0.2">
      <c r="A79" s="55">
        <v>421422</v>
      </c>
      <c r="B79" s="6" t="s">
        <v>166</v>
      </c>
      <c r="C79" s="7"/>
      <c r="D79" s="7">
        <v>20000</v>
      </c>
      <c r="E79" s="8">
        <f t="shared" si="3"/>
        <v>20000</v>
      </c>
    </row>
    <row r="80" spans="1:5" s="1" customFormat="1" x14ac:dyDescent="0.2">
      <c r="A80" s="58">
        <v>421500</v>
      </c>
      <c r="B80" s="20" t="s">
        <v>12</v>
      </c>
      <c r="C80" s="21">
        <f>SUM(C81:C83)</f>
        <v>10000</v>
      </c>
      <c r="D80" s="21">
        <f>SUM(D81:D82)</f>
        <v>0</v>
      </c>
      <c r="E80" s="22">
        <f t="shared" si="3"/>
        <v>10000</v>
      </c>
    </row>
    <row r="81" spans="1:10" s="44" customFormat="1" x14ac:dyDescent="0.2">
      <c r="A81" s="55">
        <v>421511</v>
      </c>
      <c r="B81" s="6" t="s">
        <v>65</v>
      </c>
      <c r="C81" s="7"/>
      <c r="D81" s="7"/>
      <c r="E81" s="8">
        <f t="shared" si="3"/>
        <v>0</v>
      </c>
    </row>
    <row r="82" spans="1:10" s="44" customFormat="1" ht="25.5" x14ac:dyDescent="0.2">
      <c r="A82" s="55">
        <v>421521</v>
      </c>
      <c r="B82" s="6" t="s">
        <v>66</v>
      </c>
      <c r="C82" s="7"/>
      <c r="D82" s="7"/>
      <c r="E82" s="8">
        <f t="shared" si="3"/>
        <v>0</v>
      </c>
      <c r="H82" s="16"/>
      <c r="I82" s="16"/>
      <c r="J82" s="16"/>
    </row>
    <row r="83" spans="1:10" s="44" customFormat="1" x14ac:dyDescent="0.2">
      <c r="A83" s="55">
        <v>421519</v>
      </c>
      <c r="B83" s="6" t="s">
        <v>165</v>
      </c>
      <c r="C83" s="7">
        <v>10000</v>
      </c>
      <c r="D83" s="7"/>
      <c r="E83" s="8">
        <f t="shared" si="3"/>
        <v>10000</v>
      </c>
      <c r="H83" s="16"/>
      <c r="I83" s="16"/>
      <c r="J83" s="16"/>
    </row>
    <row r="84" spans="1:10" s="44" customFormat="1" x14ac:dyDescent="0.2">
      <c r="A84" s="57">
        <v>421900</v>
      </c>
      <c r="B84" s="28" t="s">
        <v>164</v>
      </c>
      <c r="C84" s="29">
        <f>SUM(C85:C86)</f>
        <v>0</v>
      </c>
      <c r="D84" s="29">
        <f>SUM(D85:D86)</f>
        <v>0</v>
      </c>
      <c r="E84" s="29">
        <f>SUM(E85:E86)</f>
        <v>0</v>
      </c>
    </row>
    <row r="85" spans="1:10" s="44" customFormat="1" x14ac:dyDescent="0.2">
      <c r="A85" s="55">
        <v>421911</v>
      </c>
      <c r="B85" s="6" t="s">
        <v>163</v>
      </c>
      <c r="C85" s="7"/>
      <c r="D85" s="7"/>
      <c r="E85" s="8">
        <f>SUM(C85+D85)</f>
        <v>0</v>
      </c>
    </row>
    <row r="86" spans="1:10" s="44" customFormat="1" x14ac:dyDescent="0.2">
      <c r="A86" s="55">
        <v>421919</v>
      </c>
      <c r="B86" s="6" t="s">
        <v>162</v>
      </c>
      <c r="C86" s="7"/>
      <c r="D86" s="7"/>
      <c r="E86" s="8">
        <f>SUM(C86+D86)</f>
        <v>0</v>
      </c>
    </row>
    <row r="87" spans="1:10" s="1" customFormat="1" x14ac:dyDescent="0.2">
      <c r="A87" s="52">
        <v>422000</v>
      </c>
      <c r="B87" s="23" t="s">
        <v>13</v>
      </c>
      <c r="C87" s="24">
        <f>SUM(C88+C94+C98+C100)</f>
        <v>20000</v>
      </c>
      <c r="D87" s="24">
        <f>SUM(D88+D94+D98+D100)</f>
        <v>0</v>
      </c>
      <c r="E87" s="24">
        <f>SUM(E88+E94+E98+E100)</f>
        <v>20000</v>
      </c>
    </row>
    <row r="88" spans="1:10" s="1" customFormat="1" x14ac:dyDescent="0.2">
      <c r="A88" s="58">
        <v>422100</v>
      </c>
      <c r="B88" s="20" t="s">
        <v>14</v>
      </c>
      <c r="C88" s="21">
        <f>SUM(C89:C93)</f>
        <v>10000</v>
      </c>
      <c r="D88" s="21">
        <f>SUM(D89:D93)</f>
        <v>0</v>
      </c>
      <c r="E88" s="22">
        <f t="shared" ref="E88:E119" si="4">SUM(C88+D88)</f>
        <v>10000</v>
      </c>
    </row>
    <row r="89" spans="1:10" s="44" customFormat="1" ht="25.5" x14ac:dyDescent="0.2">
      <c r="A89" s="55">
        <v>422111</v>
      </c>
      <c r="B89" s="6" t="s">
        <v>67</v>
      </c>
      <c r="C89" s="7"/>
      <c r="D89" s="7"/>
      <c r="E89" s="8">
        <f t="shared" si="4"/>
        <v>0</v>
      </c>
    </row>
    <row r="90" spans="1:10" s="44" customFormat="1" x14ac:dyDescent="0.2">
      <c r="A90" s="55">
        <v>422121</v>
      </c>
      <c r="B90" s="6" t="s">
        <v>68</v>
      </c>
      <c r="C90" s="7"/>
      <c r="D90" s="7"/>
      <c r="E90" s="8">
        <f t="shared" si="4"/>
        <v>0</v>
      </c>
    </row>
    <row r="91" spans="1:10" s="44" customFormat="1" x14ac:dyDescent="0.2">
      <c r="A91" s="55">
        <v>422131</v>
      </c>
      <c r="B91" s="6" t="s">
        <v>69</v>
      </c>
      <c r="C91" s="7"/>
      <c r="D91" s="7"/>
      <c r="E91" s="8">
        <f t="shared" si="4"/>
        <v>0</v>
      </c>
    </row>
    <row r="92" spans="1:10" s="44" customFormat="1" x14ac:dyDescent="0.2">
      <c r="A92" s="55">
        <v>422194</v>
      </c>
      <c r="B92" s="6" t="s">
        <v>70</v>
      </c>
      <c r="C92" s="7">
        <v>10000</v>
      </c>
      <c r="D92" s="7"/>
      <c r="E92" s="8">
        <f t="shared" si="4"/>
        <v>10000</v>
      </c>
    </row>
    <row r="93" spans="1:10" s="44" customFormat="1" x14ac:dyDescent="0.2">
      <c r="A93" s="55">
        <v>422199</v>
      </c>
      <c r="B93" s="6" t="s">
        <v>104</v>
      </c>
      <c r="C93" s="7"/>
      <c r="D93" s="7"/>
      <c r="E93" s="8">
        <f t="shared" si="4"/>
        <v>0</v>
      </c>
    </row>
    <row r="94" spans="1:10" s="1" customFormat="1" ht="25.5" x14ac:dyDescent="0.2">
      <c r="A94" s="58">
        <v>422200</v>
      </c>
      <c r="B94" s="20" t="s">
        <v>71</v>
      </c>
      <c r="C94" s="21">
        <f>SUM(C95:C97)</f>
        <v>10000</v>
      </c>
      <c r="D94" s="21">
        <f>SUM(D95:D97)</f>
        <v>0</v>
      </c>
      <c r="E94" s="22">
        <f t="shared" si="4"/>
        <v>10000</v>
      </c>
    </row>
    <row r="95" spans="1:10" s="44" customFormat="1" ht="25.5" x14ac:dyDescent="0.2">
      <c r="A95" s="55">
        <v>422211</v>
      </c>
      <c r="B95" s="6" t="s">
        <v>161</v>
      </c>
      <c r="C95" s="7"/>
      <c r="D95" s="7"/>
      <c r="E95" s="8">
        <f t="shared" si="4"/>
        <v>0</v>
      </c>
    </row>
    <row r="96" spans="1:10" s="44" customFormat="1" ht="25.5" x14ac:dyDescent="0.2">
      <c r="A96" s="55">
        <v>422221</v>
      </c>
      <c r="B96" s="6" t="s">
        <v>160</v>
      </c>
      <c r="C96" s="7"/>
      <c r="D96" s="7"/>
      <c r="E96" s="8">
        <f t="shared" si="4"/>
        <v>0</v>
      </c>
    </row>
    <row r="97" spans="1:5" s="44" customFormat="1" ht="25.5" x14ac:dyDescent="0.2">
      <c r="A97" s="55">
        <v>422293</v>
      </c>
      <c r="B97" s="6" t="s">
        <v>159</v>
      </c>
      <c r="C97" s="7">
        <v>10000</v>
      </c>
      <c r="D97" s="7"/>
      <c r="E97" s="8">
        <f t="shared" si="4"/>
        <v>10000</v>
      </c>
    </row>
    <row r="98" spans="1:5" s="44" customFormat="1" x14ac:dyDescent="0.2">
      <c r="A98" s="58">
        <v>422300</v>
      </c>
      <c r="B98" s="20" t="s">
        <v>15</v>
      </c>
      <c r="C98" s="21">
        <f>C99</f>
        <v>0</v>
      </c>
      <c r="D98" s="21">
        <f>D99</f>
        <v>0</v>
      </c>
      <c r="E98" s="22">
        <f t="shared" si="4"/>
        <v>0</v>
      </c>
    </row>
    <row r="99" spans="1:5" s="44" customFormat="1" ht="25.5" x14ac:dyDescent="0.2">
      <c r="A99" s="55">
        <v>422394</v>
      </c>
      <c r="B99" s="6" t="s">
        <v>125</v>
      </c>
      <c r="C99" s="7"/>
      <c r="D99" s="7"/>
      <c r="E99" s="8">
        <f t="shared" si="4"/>
        <v>0</v>
      </c>
    </row>
    <row r="100" spans="1:5" s="1" customFormat="1" x14ac:dyDescent="0.2">
      <c r="A100" s="58">
        <v>422900</v>
      </c>
      <c r="B100" s="20" t="s">
        <v>121</v>
      </c>
      <c r="C100" s="62"/>
      <c r="D100" s="62"/>
      <c r="E100" s="22">
        <f t="shared" si="4"/>
        <v>0</v>
      </c>
    </row>
    <row r="101" spans="1:5" s="44" customFormat="1" x14ac:dyDescent="0.2">
      <c r="A101" s="55">
        <v>422911</v>
      </c>
      <c r="B101" s="6" t="s">
        <v>105</v>
      </c>
      <c r="C101" s="10"/>
      <c r="D101" s="10"/>
      <c r="E101" s="8">
        <f t="shared" si="4"/>
        <v>0</v>
      </c>
    </row>
    <row r="102" spans="1:5" s="1" customFormat="1" x14ac:dyDescent="0.2">
      <c r="A102" s="52">
        <v>423000</v>
      </c>
      <c r="B102" s="23" t="s">
        <v>16</v>
      </c>
      <c r="C102" s="24">
        <f>SUM(C103+C106+C109+C115+C122+C125+C127+C130)</f>
        <v>353000</v>
      </c>
      <c r="D102" s="24">
        <f>SUM(D103+D106+D109+D115+D122+D125+D127+D130)</f>
        <v>21500</v>
      </c>
      <c r="E102" s="25">
        <f t="shared" si="4"/>
        <v>374500</v>
      </c>
    </row>
    <row r="103" spans="1:5" s="1" customFormat="1" x14ac:dyDescent="0.2">
      <c r="A103" s="58">
        <v>423100</v>
      </c>
      <c r="B103" s="20" t="s">
        <v>17</v>
      </c>
      <c r="C103" s="21">
        <f>SUM(C104:C105)</f>
        <v>0</v>
      </c>
      <c r="D103" s="21">
        <f>SUM(D104:D105)</f>
        <v>0</v>
      </c>
      <c r="E103" s="22">
        <f t="shared" si="4"/>
        <v>0</v>
      </c>
    </row>
    <row r="104" spans="1:5" s="44" customFormat="1" x14ac:dyDescent="0.2">
      <c r="A104" s="55">
        <v>423111</v>
      </c>
      <c r="B104" s="6" t="s">
        <v>72</v>
      </c>
      <c r="C104" s="7"/>
      <c r="D104" s="7"/>
      <c r="E104" s="8">
        <f t="shared" si="4"/>
        <v>0</v>
      </c>
    </row>
    <row r="105" spans="1:5" s="44" customFormat="1" x14ac:dyDescent="0.2">
      <c r="A105" s="55">
        <v>423191</v>
      </c>
      <c r="B105" s="6" t="s">
        <v>158</v>
      </c>
      <c r="C105" s="7"/>
      <c r="D105" s="7"/>
      <c r="E105" s="8">
        <f t="shared" si="4"/>
        <v>0</v>
      </c>
    </row>
    <row r="106" spans="1:5" s="1" customFormat="1" x14ac:dyDescent="0.2">
      <c r="A106" s="58">
        <v>423200</v>
      </c>
      <c r="B106" s="20" t="s">
        <v>18</v>
      </c>
      <c r="C106" s="21">
        <f>SUM(C107:C108)</f>
        <v>144000</v>
      </c>
      <c r="D106" s="21">
        <f>SUM(D107:D108)</f>
        <v>0</v>
      </c>
      <c r="E106" s="22">
        <f t="shared" si="4"/>
        <v>144000</v>
      </c>
    </row>
    <row r="107" spans="1:5" s="44" customFormat="1" x14ac:dyDescent="0.2">
      <c r="A107" s="55">
        <v>423211</v>
      </c>
      <c r="B107" s="6" t="s">
        <v>73</v>
      </c>
      <c r="C107" s="7"/>
      <c r="D107" s="7"/>
      <c r="E107" s="8">
        <f t="shared" si="4"/>
        <v>0</v>
      </c>
    </row>
    <row r="108" spans="1:5" s="44" customFormat="1" x14ac:dyDescent="0.2">
      <c r="A108" s="55">
        <v>423221</v>
      </c>
      <c r="B108" s="6" t="s">
        <v>74</v>
      </c>
      <c r="C108" s="7">
        <v>144000</v>
      </c>
      <c r="D108" s="7"/>
      <c r="E108" s="8">
        <f t="shared" si="4"/>
        <v>144000</v>
      </c>
    </row>
    <row r="109" spans="1:5" s="1" customFormat="1" ht="25.5" x14ac:dyDescent="0.2">
      <c r="A109" s="58">
        <v>423300</v>
      </c>
      <c r="B109" s="20" t="s">
        <v>19</v>
      </c>
      <c r="C109" s="21">
        <f>SUM(C110:C114)</f>
        <v>46000</v>
      </c>
      <c r="D109" s="21">
        <f>SUM(D110:D114)</f>
        <v>0</v>
      </c>
      <c r="E109" s="22">
        <f t="shared" si="4"/>
        <v>46000</v>
      </c>
    </row>
    <row r="110" spans="1:5" s="1" customFormat="1" ht="25.5" x14ac:dyDescent="0.2">
      <c r="A110" s="61">
        <v>423311</v>
      </c>
      <c r="B110" s="13" t="s">
        <v>19</v>
      </c>
      <c r="C110" s="14"/>
      <c r="D110" s="14"/>
      <c r="E110" s="15">
        <f t="shared" si="4"/>
        <v>0</v>
      </c>
    </row>
    <row r="111" spans="1:5" s="44" customFormat="1" x14ac:dyDescent="0.2">
      <c r="A111" s="55">
        <v>423321</v>
      </c>
      <c r="B111" s="6" t="s">
        <v>75</v>
      </c>
      <c r="C111" s="7"/>
      <c r="D111" s="7"/>
      <c r="E111" s="8">
        <f t="shared" si="4"/>
        <v>0</v>
      </c>
    </row>
    <row r="112" spans="1:5" s="44" customFormat="1" x14ac:dyDescent="0.2">
      <c r="A112" s="55">
        <v>423322</v>
      </c>
      <c r="B112" s="6" t="s">
        <v>76</v>
      </c>
      <c r="C112" s="7"/>
      <c r="D112" s="7"/>
      <c r="E112" s="8">
        <f t="shared" si="4"/>
        <v>0</v>
      </c>
    </row>
    <row r="113" spans="1:5" s="44" customFormat="1" x14ac:dyDescent="0.2">
      <c r="A113" s="55">
        <v>423391</v>
      </c>
      <c r="B113" s="6" t="s">
        <v>77</v>
      </c>
      <c r="C113" s="7"/>
      <c r="D113" s="7"/>
      <c r="E113" s="8">
        <f t="shared" si="4"/>
        <v>0</v>
      </c>
    </row>
    <row r="114" spans="1:5" s="44" customFormat="1" x14ac:dyDescent="0.2">
      <c r="A114" s="55">
        <v>423399</v>
      </c>
      <c r="B114" s="6" t="s">
        <v>157</v>
      </c>
      <c r="C114" s="7">
        <v>46000</v>
      </c>
      <c r="D114" s="7"/>
      <c r="E114" s="8">
        <f t="shared" si="4"/>
        <v>46000</v>
      </c>
    </row>
    <row r="115" spans="1:5" s="1" customFormat="1" x14ac:dyDescent="0.2">
      <c r="A115" s="58">
        <v>423400</v>
      </c>
      <c r="B115" s="20" t="s">
        <v>20</v>
      </c>
      <c r="C115" s="21">
        <f>SUM(C116:C121)</f>
        <v>0</v>
      </c>
      <c r="D115" s="21">
        <f>SUM(D116:D121)</f>
        <v>0</v>
      </c>
      <c r="E115" s="22">
        <f t="shared" si="4"/>
        <v>0</v>
      </c>
    </row>
    <row r="116" spans="1:5" s="44" customFormat="1" x14ac:dyDescent="0.2">
      <c r="A116" s="55">
        <v>423411</v>
      </c>
      <c r="B116" s="6" t="s">
        <v>78</v>
      </c>
      <c r="C116" s="7"/>
      <c r="D116" s="7"/>
      <c r="E116" s="8">
        <f t="shared" si="4"/>
        <v>0</v>
      </c>
    </row>
    <row r="117" spans="1:5" s="44" customFormat="1" x14ac:dyDescent="0.2">
      <c r="A117" s="55">
        <v>423413</v>
      </c>
      <c r="B117" s="6" t="s">
        <v>156</v>
      </c>
      <c r="C117" s="7"/>
      <c r="D117" s="7"/>
      <c r="E117" s="8">
        <f t="shared" si="4"/>
        <v>0</v>
      </c>
    </row>
    <row r="118" spans="1:5" s="44" customFormat="1" x14ac:dyDescent="0.2">
      <c r="A118" s="55">
        <v>423419</v>
      </c>
      <c r="B118" s="6" t="s">
        <v>126</v>
      </c>
      <c r="C118" s="7"/>
      <c r="D118" s="7"/>
      <c r="E118" s="8">
        <f t="shared" si="4"/>
        <v>0</v>
      </c>
    </row>
    <row r="119" spans="1:5" s="44" customFormat="1" x14ac:dyDescent="0.2">
      <c r="A119" s="55">
        <v>423421</v>
      </c>
      <c r="B119" s="6" t="s">
        <v>106</v>
      </c>
      <c r="C119" s="7"/>
      <c r="D119" s="7"/>
      <c r="E119" s="8">
        <f t="shared" si="4"/>
        <v>0</v>
      </c>
    </row>
    <row r="120" spans="1:5" s="44" customFormat="1" x14ac:dyDescent="0.2">
      <c r="A120" s="55">
        <v>423431</v>
      </c>
      <c r="B120" s="6" t="s">
        <v>79</v>
      </c>
      <c r="C120" s="7"/>
      <c r="D120" s="7"/>
      <c r="E120" s="8">
        <f t="shared" ref="E120:E141" si="5">SUM(C120+D120)</f>
        <v>0</v>
      </c>
    </row>
    <row r="121" spans="1:5" s="44" customFormat="1" ht="25.5" x14ac:dyDescent="0.2">
      <c r="A121" s="55">
        <v>423432</v>
      </c>
      <c r="B121" s="6" t="s">
        <v>80</v>
      </c>
      <c r="C121" s="7"/>
      <c r="D121" s="7"/>
      <c r="E121" s="8">
        <f t="shared" si="5"/>
        <v>0</v>
      </c>
    </row>
    <row r="122" spans="1:5" s="1" customFormat="1" x14ac:dyDescent="0.2">
      <c r="A122" s="58">
        <v>423500</v>
      </c>
      <c r="B122" s="20" t="s">
        <v>21</v>
      </c>
      <c r="C122" s="21">
        <f>SUM(C123:C124)</f>
        <v>140000</v>
      </c>
      <c r="D122" s="21">
        <f>SUM(D123:D124)</f>
        <v>5000</v>
      </c>
      <c r="E122" s="22">
        <f t="shared" si="5"/>
        <v>145000</v>
      </c>
    </row>
    <row r="123" spans="1:5" s="1" customFormat="1" x14ac:dyDescent="0.2">
      <c r="A123" s="59">
        <v>423521</v>
      </c>
      <c r="B123" s="40" t="s">
        <v>155</v>
      </c>
      <c r="C123" s="39"/>
      <c r="D123" s="42"/>
      <c r="E123" s="8">
        <f t="shared" si="5"/>
        <v>0</v>
      </c>
    </row>
    <row r="124" spans="1:5" s="44" customFormat="1" x14ac:dyDescent="0.2">
      <c r="A124" s="55">
        <v>423599</v>
      </c>
      <c r="B124" s="6" t="s">
        <v>81</v>
      </c>
      <c r="C124" s="7">
        <v>140000</v>
      </c>
      <c r="D124" s="7">
        <v>5000</v>
      </c>
      <c r="E124" s="8">
        <f t="shared" si="5"/>
        <v>145000</v>
      </c>
    </row>
    <row r="125" spans="1:5" s="1" customFormat="1" x14ac:dyDescent="0.2">
      <c r="A125" s="58">
        <v>423600</v>
      </c>
      <c r="B125" s="20" t="s">
        <v>82</v>
      </c>
      <c r="C125" s="21">
        <f>SUM(C126)</f>
        <v>10000</v>
      </c>
      <c r="D125" s="21">
        <f>SUM(D126)</f>
        <v>10000</v>
      </c>
      <c r="E125" s="22">
        <f t="shared" si="5"/>
        <v>20000</v>
      </c>
    </row>
    <row r="126" spans="1:5" s="44" customFormat="1" x14ac:dyDescent="0.2">
      <c r="A126" s="55">
        <v>423621</v>
      </c>
      <c r="B126" s="6" t="s">
        <v>83</v>
      </c>
      <c r="C126" s="7">
        <v>10000</v>
      </c>
      <c r="D126" s="7">
        <v>10000</v>
      </c>
      <c r="E126" s="8">
        <f t="shared" si="5"/>
        <v>20000</v>
      </c>
    </row>
    <row r="127" spans="1:5" s="1" customFormat="1" x14ac:dyDescent="0.2">
      <c r="A127" s="58">
        <v>423700</v>
      </c>
      <c r="B127" s="20" t="s">
        <v>22</v>
      </c>
      <c r="C127" s="21">
        <f>SUM(C128:C129)</f>
        <v>9000</v>
      </c>
      <c r="D127" s="21">
        <f>SUM(D128:D129)</f>
        <v>6500</v>
      </c>
      <c r="E127" s="22">
        <f t="shared" si="5"/>
        <v>15500</v>
      </c>
    </row>
    <row r="128" spans="1:5" s="44" customFormat="1" x14ac:dyDescent="0.2">
      <c r="A128" s="55">
        <v>423711</v>
      </c>
      <c r="B128" s="6" t="s">
        <v>22</v>
      </c>
      <c r="C128" s="7">
        <v>9000</v>
      </c>
      <c r="D128" s="7">
        <v>6500</v>
      </c>
      <c r="E128" s="8">
        <f t="shared" si="5"/>
        <v>15500</v>
      </c>
    </row>
    <row r="129" spans="1:5" s="44" customFormat="1" x14ac:dyDescent="0.2">
      <c r="A129" s="55">
        <v>423712</v>
      </c>
      <c r="B129" s="6" t="s">
        <v>84</v>
      </c>
      <c r="C129" s="7"/>
      <c r="D129" s="7"/>
      <c r="E129" s="8">
        <f t="shared" si="5"/>
        <v>0</v>
      </c>
    </row>
    <row r="130" spans="1:5" s="1" customFormat="1" x14ac:dyDescent="0.2">
      <c r="A130" s="58">
        <v>423900</v>
      </c>
      <c r="B130" s="20" t="s">
        <v>23</v>
      </c>
      <c r="C130" s="21">
        <f>SUM(C131)</f>
        <v>4000</v>
      </c>
      <c r="D130" s="21">
        <f>SUM(D131)</f>
        <v>0</v>
      </c>
      <c r="E130" s="22">
        <f t="shared" si="5"/>
        <v>4000</v>
      </c>
    </row>
    <row r="131" spans="1:5" s="44" customFormat="1" x14ac:dyDescent="0.2">
      <c r="A131" s="55">
        <v>423911</v>
      </c>
      <c r="B131" s="6" t="s">
        <v>23</v>
      </c>
      <c r="C131" s="7">
        <v>4000</v>
      </c>
      <c r="D131" s="7"/>
      <c r="E131" s="8">
        <f t="shared" si="5"/>
        <v>4000</v>
      </c>
    </row>
    <row r="132" spans="1:5" s="1" customFormat="1" x14ac:dyDescent="0.2">
      <c r="A132" s="52">
        <v>424000</v>
      </c>
      <c r="B132" s="23" t="s">
        <v>24</v>
      </c>
      <c r="C132" s="24">
        <f>SUM(C133)</f>
        <v>0</v>
      </c>
      <c r="D132" s="24">
        <f>SUM(D133)</f>
        <v>0</v>
      </c>
      <c r="E132" s="25">
        <f t="shared" si="5"/>
        <v>0</v>
      </c>
    </row>
    <row r="133" spans="1:5" s="1" customFormat="1" x14ac:dyDescent="0.2">
      <c r="A133" s="58">
        <v>242200</v>
      </c>
      <c r="B133" s="20" t="s">
        <v>25</v>
      </c>
      <c r="C133" s="21">
        <f>SUM(C134:C135)</f>
        <v>0</v>
      </c>
      <c r="D133" s="21">
        <f>SUM(D134:D135)</f>
        <v>0</v>
      </c>
      <c r="E133" s="22">
        <f t="shared" si="5"/>
        <v>0</v>
      </c>
    </row>
    <row r="134" spans="1:5" s="44" customFormat="1" x14ac:dyDescent="0.2">
      <c r="A134" s="55">
        <v>424211</v>
      </c>
      <c r="B134" s="6" t="s">
        <v>154</v>
      </c>
      <c r="C134" s="7"/>
      <c r="D134" s="7"/>
      <c r="E134" s="8">
        <f t="shared" si="5"/>
        <v>0</v>
      </c>
    </row>
    <row r="135" spans="1:5" s="44" customFormat="1" x14ac:dyDescent="0.2">
      <c r="A135" s="55">
        <v>424221</v>
      </c>
      <c r="B135" s="6" t="s">
        <v>107</v>
      </c>
      <c r="C135" s="7"/>
      <c r="D135" s="7"/>
      <c r="E135" s="8">
        <f t="shared" si="5"/>
        <v>0</v>
      </c>
    </row>
    <row r="136" spans="1:5" s="1" customFormat="1" x14ac:dyDescent="0.2">
      <c r="A136" s="52">
        <v>425000</v>
      </c>
      <c r="B136" s="23" t="s">
        <v>36</v>
      </c>
      <c r="C136" s="24">
        <f>SUM(C137+C146)</f>
        <v>345000</v>
      </c>
      <c r="D136" s="24">
        <f>SUM(D137+D146)</f>
        <v>2413000</v>
      </c>
      <c r="E136" s="25">
        <f t="shared" si="5"/>
        <v>2758000</v>
      </c>
    </row>
    <row r="137" spans="1:5" s="1" customFormat="1" ht="25.5" x14ac:dyDescent="0.2">
      <c r="A137" s="58">
        <v>425100</v>
      </c>
      <c r="B137" s="20" t="s">
        <v>26</v>
      </c>
      <c r="C137" s="21">
        <f>SUM(C138:C145)</f>
        <v>185000</v>
      </c>
      <c r="D137" s="21">
        <f>SUM(D138:D145)</f>
        <v>2404000</v>
      </c>
      <c r="E137" s="22">
        <f t="shared" si="5"/>
        <v>2589000</v>
      </c>
    </row>
    <row r="138" spans="1:5" s="44" customFormat="1" x14ac:dyDescent="0.2">
      <c r="A138" s="55">
        <v>425111</v>
      </c>
      <c r="B138" s="6" t="s">
        <v>85</v>
      </c>
      <c r="C138" s="7"/>
      <c r="D138" s="7">
        <v>1800000</v>
      </c>
      <c r="E138" s="8">
        <f t="shared" si="5"/>
        <v>1800000</v>
      </c>
    </row>
    <row r="139" spans="1:5" s="44" customFormat="1" x14ac:dyDescent="0.2">
      <c r="A139" s="55">
        <v>425112</v>
      </c>
      <c r="B139" s="6" t="s">
        <v>86</v>
      </c>
      <c r="C139" s="7"/>
      <c r="D139" s="7"/>
      <c r="E139" s="8">
        <f t="shared" si="5"/>
        <v>0</v>
      </c>
    </row>
    <row r="140" spans="1:5" s="44" customFormat="1" x14ac:dyDescent="0.2">
      <c r="A140" s="55">
        <v>425113</v>
      </c>
      <c r="B140" s="6" t="s">
        <v>87</v>
      </c>
      <c r="C140" s="7">
        <v>150000</v>
      </c>
      <c r="D140" s="7">
        <v>200000</v>
      </c>
      <c r="E140" s="8">
        <f t="shared" si="5"/>
        <v>350000</v>
      </c>
    </row>
    <row r="141" spans="1:5" s="44" customFormat="1" x14ac:dyDescent="0.2">
      <c r="A141" s="55">
        <v>425114</v>
      </c>
      <c r="B141" s="6" t="s">
        <v>88</v>
      </c>
      <c r="C141" s="7">
        <v>10000</v>
      </c>
      <c r="D141" s="7"/>
      <c r="E141" s="8">
        <f t="shared" si="5"/>
        <v>10000</v>
      </c>
    </row>
    <row r="142" spans="1:5" s="44" customFormat="1" x14ac:dyDescent="0.2">
      <c r="A142" s="55">
        <v>425115</v>
      </c>
      <c r="B142" s="6" t="s">
        <v>108</v>
      </c>
      <c r="C142" s="7">
        <v>5000</v>
      </c>
      <c r="D142" s="7">
        <v>202000</v>
      </c>
      <c r="E142" s="8">
        <v>175000</v>
      </c>
    </row>
    <row r="143" spans="1:5" s="44" customFormat="1" x14ac:dyDescent="0.2">
      <c r="A143" s="55">
        <v>425116</v>
      </c>
      <c r="B143" s="6" t="s">
        <v>89</v>
      </c>
      <c r="C143" s="7">
        <v>5000</v>
      </c>
      <c r="D143" s="7"/>
      <c r="E143" s="8">
        <f t="shared" ref="E143:E159" si="6">SUM(C143+D143)</f>
        <v>5000</v>
      </c>
    </row>
    <row r="144" spans="1:5" s="44" customFormat="1" x14ac:dyDescent="0.2">
      <c r="A144" s="55">
        <v>425117</v>
      </c>
      <c r="B144" s="6" t="s">
        <v>90</v>
      </c>
      <c r="C144" s="7">
        <v>5000</v>
      </c>
      <c r="D144" s="7">
        <v>2000</v>
      </c>
      <c r="E144" s="8">
        <f t="shared" si="6"/>
        <v>7000</v>
      </c>
    </row>
    <row r="145" spans="1:5" s="44" customFormat="1" x14ac:dyDescent="0.2">
      <c r="A145" s="55">
        <v>425119</v>
      </c>
      <c r="B145" s="6" t="s">
        <v>109</v>
      </c>
      <c r="C145" s="7">
        <v>10000</v>
      </c>
      <c r="D145" s="7">
        <v>200000</v>
      </c>
      <c r="E145" s="8">
        <f t="shared" si="6"/>
        <v>210000</v>
      </c>
    </row>
    <row r="146" spans="1:5" s="1" customFormat="1" x14ac:dyDescent="0.2">
      <c r="A146" s="58">
        <v>425200</v>
      </c>
      <c r="B146" s="20" t="s">
        <v>27</v>
      </c>
      <c r="C146" s="21">
        <f>SUM(C147:C155)</f>
        <v>160000</v>
      </c>
      <c r="D146" s="21">
        <f>SUM(D147:D155)</f>
        <v>9000</v>
      </c>
      <c r="E146" s="22">
        <f t="shared" si="6"/>
        <v>169000</v>
      </c>
    </row>
    <row r="147" spans="1:5" s="44" customFormat="1" x14ac:dyDescent="0.2">
      <c r="A147" s="55">
        <v>425212</v>
      </c>
      <c r="B147" s="6" t="s">
        <v>153</v>
      </c>
      <c r="C147" s="7"/>
      <c r="D147" s="7"/>
      <c r="E147" s="8">
        <f t="shared" si="6"/>
        <v>0</v>
      </c>
    </row>
    <row r="148" spans="1:5" s="44" customFormat="1" x14ac:dyDescent="0.2">
      <c r="A148" s="55">
        <v>425221</v>
      </c>
      <c r="B148" s="6" t="s">
        <v>91</v>
      </c>
      <c r="C148" s="7"/>
      <c r="D148" s="7"/>
      <c r="E148" s="8">
        <f t="shared" si="6"/>
        <v>0</v>
      </c>
    </row>
    <row r="149" spans="1:5" s="44" customFormat="1" x14ac:dyDescent="0.2">
      <c r="A149" s="55">
        <v>425222</v>
      </c>
      <c r="B149" s="6" t="s">
        <v>92</v>
      </c>
      <c r="C149" s="7">
        <v>90000</v>
      </c>
      <c r="D149" s="7">
        <v>2000</v>
      </c>
      <c r="E149" s="8">
        <f t="shared" si="6"/>
        <v>92000</v>
      </c>
    </row>
    <row r="150" spans="1:5" s="44" customFormat="1" x14ac:dyDescent="0.2">
      <c r="A150" s="55">
        <v>425223</v>
      </c>
      <c r="B150" s="6" t="s">
        <v>93</v>
      </c>
      <c r="C150" s="7"/>
      <c r="D150" s="7"/>
      <c r="E150" s="8">
        <f t="shared" si="6"/>
        <v>0</v>
      </c>
    </row>
    <row r="151" spans="1:5" s="44" customFormat="1" x14ac:dyDescent="0.2">
      <c r="A151" s="55">
        <v>425224</v>
      </c>
      <c r="B151" s="6" t="s">
        <v>102</v>
      </c>
      <c r="C151" s="7">
        <v>5000</v>
      </c>
      <c r="D151" s="7">
        <v>7000</v>
      </c>
      <c r="E151" s="8">
        <f t="shared" si="6"/>
        <v>12000</v>
      </c>
    </row>
    <row r="152" spans="1:5" s="44" customFormat="1" x14ac:dyDescent="0.2">
      <c r="A152" s="55">
        <v>425226</v>
      </c>
      <c r="B152" s="6" t="s">
        <v>152</v>
      </c>
      <c r="C152" s="7">
        <v>5000</v>
      </c>
      <c r="D152" s="7"/>
      <c r="E152" s="8">
        <f t="shared" si="6"/>
        <v>5000</v>
      </c>
    </row>
    <row r="153" spans="1:5" s="44" customFormat="1" x14ac:dyDescent="0.2">
      <c r="A153" s="55">
        <v>425241</v>
      </c>
      <c r="B153" s="6" t="s">
        <v>110</v>
      </c>
      <c r="C153" s="7">
        <v>60000</v>
      </c>
      <c r="D153" s="7"/>
      <c r="E153" s="8">
        <f t="shared" si="6"/>
        <v>60000</v>
      </c>
    </row>
    <row r="154" spans="1:5" s="44" customFormat="1" x14ac:dyDescent="0.2">
      <c r="A154" s="55">
        <v>425261</v>
      </c>
      <c r="B154" s="6" t="s">
        <v>138</v>
      </c>
      <c r="C154" s="7"/>
      <c r="D154" s="7"/>
      <c r="E154" s="8">
        <f t="shared" si="6"/>
        <v>0</v>
      </c>
    </row>
    <row r="155" spans="1:5" s="44" customFormat="1" x14ac:dyDescent="0.2">
      <c r="A155" s="55">
        <v>425262</v>
      </c>
      <c r="B155" s="6" t="s">
        <v>111</v>
      </c>
      <c r="C155" s="7"/>
      <c r="D155" s="7"/>
      <c r="E155" s="8">
        <f t="shared" si="6"/>
        <v>0</v>
      </c>
    </row>
    <row r="156" spans="1:5" s="1" customFormat="1" x14ac:dyDescent="0.2">
      <c r="A156" s="52">
        <v>426000</v>
      </c>
      <c r="B156" s="23" t="s">
        <v>28</v>
      </c>
      <c r="C156" s="24">
        <f>SUM(C157+C161+C163+C166+C170)</f>
        <v>340000</v>
      </c>
      <c r="D156" s="24">
        <f>SUM(D157+D161+D163+D166+D170)</f>
        <v>10000</v>
      </c>
      <c r="E156" s="25">
        <f t="shared" si="6"/>
        <v>350000</v>
      </c>
    </row>
    <row r="157" spans="1:5" s="1" customFormat="1" x14ac:dyDescent="0.2">
      <c r="A157" s="58">
        <v>426100</v>
      </c>
      <c r="B157" s="20" t="s">
        <v>29</v>
      </c>
      <c r="C157" s="21">
        <f>SUM(C158:C160)</f>
        <v>60000</v>
      </c>
      <c r="D157" s="21">
        <f>SUM(D158:D160)</f>
        <v>0</v>
      </c>
      <c r="E157" s="22">
        <f t="shared" si="6"/>
        <v>60000</v>
      </c>
    </row>
    <row r="158" spans="1:5" s="44" customFormat="1" x14ac:dyDescent="0.2">
      <c r="A158" s="55">
        <v>426111</v>
      </c>
      <c r="B158" s="6" t="s">
        <v>94</v>
      </c>
      <c r="C158" s="7">
        <v>60000</v>
      </c>
      <c r="D158" s="7"/>
      <c r="E158" s="8">
        <f t="shared" si="6"/>
        <v>60000</v>
      </c>
    </row>
    <row r="159" spans="1:5" s="44" customFormat="1" x14ac:dyDescent="0.2">
      <c r="A159" s="55">
        <v>426131</v>
      </c>
      <c r="B159" s="6" t="s">
        <v>95</v>
      </c>
      <c r="C159" s="7"/>
      <c r="D159" s="7"/>
      <c r="E159" s="8">
        <f t="shared" si="6"/>
        <v>0</v>
      </c>
    </row>
    <row r="160" spans="1:5" s="44" customFormat="1" x14ac:dyDescent="0.2">
      <c r="A160" s="55">
        <v>426191</v>
      </c>
      <c r="B160" s="6" t="s">
        <v>112</v>
      </c>
      <c r="C160" s="7"/>
      <c r="D160" s="7"/>
      <c r="E160" s="8"/>
    </row>
    <row r="161" spans="1:5" s="1" customFormat="1" ht="25.5" x14ac:dyDescent="0.2">
      <c r="A161" s="58">
        <v>426300</v>
      </c>
      <c r="B161" s="20" t="s">
        <v>120</v>
      </c>
      <c r="C161" s="21">
        <f>SUM(C162:C162)</f>
        <v>100000</v>
      </c>
      <c r="D161" s="21">
        <f>SUM(D162:D162)</f>
        <v>0</v>
      </c>
      <c r="E161" s="22">
        <f t="shared" ref="E161:E174" si="7">SUM(C161+D161)</f>
        <v>100000</v>
      </c>
    </row>
    <row r="162" spans="1:5" s="44" customFormat="1" x14ac:dyDescent="0.2">
      <c r="A162" s="55">
        <v>426311</v>
      </c>
      <c r="B162" s="6" t="s">
        <v>113</v>
      </c>
      <c r="C162" s="7">
        <v>100000</v>
      </c>
      <c r="D162" s="7"/>
      <c r="E162" s="8">
        <f t="shared" si="7"/>
        <v>100000</v>
      </c>
    </row>
    <row r="163" spans="1:5" s="44" customFormat="1" x14ac:dyDescent="0.2">
      <c r="A163" s="57">
        <v>426600</v>
      </c>
      <c r="B163" s="28" t="s">
        <v>119</v>
      </c>
      <c r="C163" s="29">
        <f>SUM(C164:C165)</f>
        <v>0</v>
      </c>
      <c r="D163" s="29">
        <f>SUM(D164:D165)</f>
        <v>0</v>
      </c>
      <c r="E163" s="22">
        <f t="shared" si="7"/>
        <v>0</v>
      </c>
    </row>
    <row r="164" spans="1:5" s="44" customFormat="1" x14ac:dyDescent="0.2">
      <c r="A164" s="55">
        <v>426611</v>
      </c>
      <c r="B164" s="6" t="s">
        <v>151</v>
      </c>
      <c r="C164" s="7"/>
      <c r="D164" s="7"/>
      <c r="E164" s="15">
        <f t="shared" si="7"/>
        <v>0</v>
      </c>
    </row>
    <row r="165" spans="1:5" s="44" customFormat="1" x14ac:dyDescent="0.2">
      <c r="A165" s="55">
        <v>426621</v>
      </c>
      <c r="B165" s="6" t="s">
        <v>114</v>
      </c>
      <c r="C165" s="7"/>
      <c r="D165" s="7"/>
      <c r="E165" s="15">
        <f t="shared" si="7"/>
        <v>0</v>
      </c>
    </row>
    <row r="166" spans="1:5" s="1" customFormat="1" ht="25.5" x14ac:dyDescent="0.2">
      <c r="A166" s="58">
        <v>426800</v>
      </c>
      <c r="B166" s="20" t="s">
        <v>150</v>
      </c>
      <c r="C166" s="21">
        <f>SUM(C167:C169)</f>
        <v>120000</v>
      </c>
      <c r="D166" s="21">
        <f>SUM(D167:D169)</f>
        <v>0</v>
      </c>
      <c r="E166" s="22">
        <f t="shared" si="7"/>
        <v>120000</v>
      </c>
    </row>
    <row r="167" spans="1:5" s="44" customFormat="1" x14ac:dyDescent="0.2">
      <c r="A167" s="55">
        <v>426811</v>
      </c>
      <c r="B167" s="6" t="s">
        <v>96</v>
      </c>
      <c r="C167" s="7">
        <v>50000</v>
      </c>
      <c r="D167" s="7"/>
      <c r="E167" s="8">
        <f t="shared" si="7"/>
        <v>50000</v>
      </c>
    </row>
    <row r="168" spans="1:5" s="44" customFormat="1" x14ac:dyDescent="0.2">
      <c r="A168" s="55">
        <v>426812</v>
      </c>
      <c r="B168" s="6" t="s">
        <v>97</v>
      </c>
      <c r="C168" s="7"/>
      <c r="D168" s="7"/>
      <c r="E168" s="8">
        <f t="shared" si="7"/>
        <v>0</v>
      </c>
    </row>
    <row r="169" spans="1:5" s="44" customFormat="1" x14ac:dyDescent="0.2">
      <c r="A169" s="55">
        <v>426819</v>
      </c>
      <c r="B169" s="6" t="s">
        <v>115</v>
      </c>
      <c r="C169" s="7">
        <v>70000</v>
      </c>
      <c r="D169" s="7"/>
      <c r="E169" s="8">
        <f t="shared" si="7"/>
        <v>70000</v>
      </c>
    </row>
    <row r="170" spans="1:5" s="1" customFormat="1" x14ac:dyDescent="0.2">
      <c r="A170" s="58">
        <v>426900</v>
      </c>
      <c r="B170" s="20" t="s">
        <v>30</v>
      </c>
      <c r="C170" s="21">
        <f>SUM(C171:C172)</f>
        <v>60000</v>
      </c>
      <c r="D170" s="21">
        <f>SUM(D171:D172)</f>
        <v>10000</v>
      </c>
      <c r="E170" s="22">
        <f t="shared" si="7"/>
        <v>70000</v>
      </c>
    </row>
    <row r="171" spans="1:5" s="1" customFormat="1" x14ac:dyDescent="0.2">
      <c r="A171" s="55">
        <v>426911</v>
      </c>
      <c r="B171" s="6" t="s">
        <v>116</v>
      </c>
      <c r="C171" s="7">
        <v>30000</v>
      </c>
      <c r="D171" s="7">
        <v>5000</v>
      </c>
      <c r="E171" s="17">
        <f t="shared" si="7"/>
        <v>35000</v>
      </c>
    </row>
    <row r="172" spans="1:5" s="1" customFormat="1" x14ac:dyDescent="0.2">
      <c r="A172" s="55">
        <v>426913</v>
      </c>
      <c r="B172" s="6" t="s">
        <v>117</v>
      </c>
      <c r="C172" s="7">
        <v>30000</v>
      </c>
      <c r="D172" s="7">
        <v>5000</v>
      </c>
      <c r="E172" s="17">
        <f t="shared" si="7"/>
        <v>35000</v>
      </c>
    </row>
    <row r="173" spans="1:5" s="1" customFormat="1" x14ac:dyDescent="0.2">
      <c r="A173" s="60">
        <v>460000</v>
      </c>
      <c r="B173" s="32" t="s">
        <v>149</v>
      </c>
      <c r="C173" s="33">
        <f>C174</f>
        <v>1878000</v>
      </c>
      <c r="D173" s="33">
        <f>D174</f>
        <v>21400</v>
      </c>
      <c r="E173" s="25">
        <f t="shared" si="7"/>
        <v>1899400</v>
      </c>
    </row>
    <row r="174" spans="1:5" s="1" customFormat="1" x14ac:dyDescent="0.2">
      <c r="A174" s="60">
        <v>465000</v>
      </c>
      <c r="B174" s="32" t="s">
        <v>148</v>
      </c>
      <c r="C174" s="33">
        <f>C175</f>
        <v>1878000</v>
      </c>
      <c r="D174" s="33">
        <f>D175</f>
        <v>21400</v>
      </c>
      <c r="E174" s="25">
        <f t="shared" si="7"/>
        <v>1899400</v>
      </c>
    </row>
    <row r="175" spans="1:5" s="1" customFormat="1" x14ac:dyDescent="0.2">
      <c r="A175" s="57">
        <v>465100</v>
      </c>
      <c r="B175" s="32" t="s">
        <v>147</v>
      </c>
      <c r="C175" s="21">
        <f>SUM(C176:C177)</f>
        <v>1878000</v>
      </c>
      <c r="D175" s="21">
        <f>SUM(D176:D177)</f>
        <v>21400</v>
      </c>
      <c r="E175" s="21">
        <f>SUM(E176:E177)</f>
        <v>1899400</v>
      </c>
    </row>
    <row r="176" spans="1:5" s="1" customFormat="1" x14ac:dyDescent="0.2">
      <c r="A176" s="59">
        <v>465111</v>
      </c>
      <c r="B176" s="40" t="s">
        <v>128</v>
      </c>
      <c r="C176" s="42"/>
      <c r="D176" s="42"/>
      <c r="E176" s="17">
        <f t="shared" ref="E176:E191" si="8">SUM(C176+D176)</f>
        <v>0</v>
      </c>
    </row>
    <row r="177" spans="1:5" s="1" customFormat="1" x14ac:dyDescent="0.2">
      <c r="A177" s="55">
        <v>465112</v>
      </c>
      <c r="B177" s="6" t="s">
        <v>146</v>
      </c>
      <c r="C177" s="7">
        <v>1878000</v>
      </c>
      <c r="D177" s="7">
        <v>21400</v>
      </c>
      <c r="E177" s="17">
        <f t="shared" si="8"/>
        <v>1899400</v>
      </c>
    </row>
    <row r="178" spans="1:5" s="1" customFormat="1" x14ac:dyDescent="0.2">
      <c r="A178" s="52">
        <v>480000</v>
      </c>
      <c r="B178" s="23" t="s">
        <v>47</v>
      </c>
      <c r="C178" s="24">
        <f>SUM(C179+C186)</f>
        <v>0</v>
      </c>
      <c r="D178" s="24">
        <f>SUM(D179+D186)</f>
        <v>5000</v>
      </c>
      <c r="E178" s="25">
        <f t="shared" si="8"/>
        <v>5000</v>
      </c>
    </row>
    <row r="179" spans="1:5" s="1" customFormat="1" x14ac:dyDescent="0.2">
      <c r="A179" s="52">
        <v>482000</v>
      </c>
      <c r="B179" s="23" t="s">
        <v>37</v>
      </c>
      <c r="C179" s="24">
        <f>SUM(C182+C180)</f>
        <v>0</v>
      </c>
      <c r="D179" s="24">
        <f>SUM(D182+D180)</f>
        <v>5000</v>
      </c>
      <c r="E179" s="25">
        <f t="shared" si="8"/>
        <v>5000</v>
      </c>
    </row>
    <row r="180" spans="1:5" s="1" customFormat="1" x14ac:dyDescent="0.2">
      <c r="A180" s="58">
        <v>482100</v>
      </c>
      <c r="B180" s="20" t="s">
        <v>31</v>
      </c>
      <c r="C180" s="21">
        <f>SUM(C181:C181)</f>
        <v>0</v>
      </c>
      <c r="D180" s="21">
        <f>SUM(D181:D181)</f>
        <v>0</v>
      </c>
      <c r="E180" s="22">
        <f t="shared" si="8"/>
        <v>0</v>
      </c>
    </row>
    <row r="181" spans="1:5" s="44" customFormat="1" x14ac:dyDescent="0.2">
      <c r="A181" s="55">
        <v>482191</v>
      </c>
      <c r="B181" s="6" t="s">
        <v>145</v>
      </c>
      <c r="C181" s="7"/>
      <c r="D181" s="7"/>
      <c r="E181" s="8">
        <f t="shared" si="8"/>
        <v>0</v>
      </c>
    </row>
    <row r="182" spans="1:5" s="1" customFormat="1" x14ac:dyDescent="0.2">
      <c r="A182" s="58">
        <v>482200</v>
      </c>
      <c r="B182" s="20" t="s">
        <v>31</v>
      </c>
      <c r="C182" s="21">
        <f>SUM(C183:C185)</f>
        <v>0</v>
      </c>
      <c r="D182" s="21">
        <f>SUM(D183:D185)</f>
        <v>5000</v>
      </c>
      <c r="E182" s="22">
        <f t="shared" si="8"/>
        <v>5000</v>
      </c>
    </row>
    <row r="183" spans="1:5" s="44" customFormat="1" x14ac:dyDescent="0.2">
      <c r="A183" s="55">
        <v>482211</v>
      </c>
      <c r="B183" s="6" t="s">
        <v>98</v>
      </c>
      <c r="C183" s="7"/>
      <c r="D183" s="7"/>
      <c r="E183" s="8">
        <f t="shared" si="8"/>
        <v>0</v>
      </c>
    </row>
    <row r="184" spans="1:5" s="44" customFormat="1" x14ac:dyDescent="0.2">
      <c r="A184" s="55">
        <v>482241</v>
      </c>
      <c r="B184" s="6" t="s">
        <v>99</v>
      </c>
      <c r="C184" s="7"/>
      <c r="D184" s="7"/>
      <c r="E184" s="8">
        <f t="shared" si="8"/>
        <v>0</v>
      </c>
    </row>
    <row r="185" spans="1:5" s="44" customFormat="1" x14ac:dyDescent="0.2">
      <c r="A185" s="55">
        <v>482251</v>
      </c>
      <c r="B185" s="6" t="s">
        <v>100</v>
      </c>
      <c r="C185" s="7"/>
      <c r="D185" s="7">
        <v>5000</v>
      </c>
      <c r="E185" s="8">
        <f t="shared" si="8"/>
        <v>5000</v>
      </c>
    </row>
    <row r="186" spans="1:5" s="44" customFormat="1" x14ac:dyDescent="0.2">
      <c r="A186" s="57">
        <v>483000</v>
      </c>
      <c r="B186" s="28" t="s">
        <v>144</v>
      </c>
      <c r="C186" s="29">
        <f>C187</f>
        <v>0</v>
      </c>
      <c r="D186" s="29">
        <f>D187</f>
        <v>0</v>
      </c>
      <c r="E186" s="56">
        <f t="shared" si="8"/>
        <v>0</v>
      </c>
    </row>
    <row r="187" spans="1:5" s="44" customFormat="1" x14ac:dyDescent="0.2">
      <c r="A187" s="55">
        <v>483111</v>
      </c>
      <c r="B187" s="6" t="s">
        <v>144</v>
      </c>
      <c r="C187" s="7"/>
      <c r="D187" s="7"/>
      <c r="E187" s="8">
        <f t="shared" si="8"/>
        <v>0</v>
      </c>
    </row>
    <row r="188" spans="1:5" s="1" customFormat="1" x14ac:dyDescent="0.2">
      <c r="A188" s="52">
        <v>510000</v>
      </c>
      <c r="B188" s="23" t="s">
        <v>48</v>
      </c>
      <c r="C188" s="24">
        <f>SUM(C189+C191+C204+C207)</f>
        <v>0</v>
      </c>
      <c r="D188" s="24">
        <f>SUM(D189+D191+D207)</f>
        <v>11160000</v>
      </c>
      <c r="E188" s="25">
        <f t="shared" si="8"/>
        <v>11160000</v>
      </c>
    </row>
    <row r="189" spans="1:5" s="1" customFormat="1" x14ac:dyDescent="0.2">
      <c r="A189" s="52">
        <v>511000</v>
      </c>
      <c r="B189" s="23" t="s">
        <v>40</v>
      </c>
      <c r="C189" s="24">
        <f>SUM(C190)</f>
        <v>0</v>
      </c>
      <c r="D189" s="24">
        <f>SUM(C190)</f>
        <v>0</v>
      </c>
      <c r="E189" s="25">
        <f t="shared" si="8"/>
        <v>0</v>
      </c>
    </row>
    <row r="190" spans="1:5" s="44" customFormat="1" x14ac:dyDescent="0.2">
      <c r="A190" s="55">
        <v>511394</v>
      </c>
      <c r="B190" s="6" t="s">
        <v>118</v>
      </c>
      <c r="C190" s="7"/>
      <c r="D190" s="7"/>
      <c r="E190" s="8">
        <f t="shared" si="8"/>
        <v>0</v>
      </c>
    </row>
    <row r="191" spans="1:5" s="1" customFormat="1" x14ac:dyDescent="0.2">
      <c r="A191" s="52">
        <v>512000</v>
      </c>
      <c r="B191" s="23" t="s">
        <v>41</v>
      </c>
      <c r="C191" s="24">
        <f>SUM(C192)</f>
        <v>0</v>
      </c>
      <c r="D191" s="24">
        <f>SUM(D192)</f>
        <v>11160000</v>
      </c>
      <c r="E191" s="25">
        <f t="shared" si="8"/>
        <v>11160000</v>
      </c>
    </row>
    <row r="192" spans="1:5" s="1" customFormat="1" x14ac:dyDescent="0.2">
      <c r="A192" s="51">
        <v>512200</v>
      </c>
      <c r="B192" s="50" t="s">
        <v>42</v>
      </c>
      <c r="C192" s="21">
        <f>SUM(C193:C203)</f>
        <v>0</v>
      </c>
      <c r="D192" s="21">
        <f>SUM(D193:D203)</f>
        <v>11160000</v>
      </c>
      <c r="E192" s="22">
        <f>SUM(E193:E203)</f>
        <v>11160000</v>
      </c>
    </row>
    <row r="193" spans="1:5" s="44" customFormat="1" x14ac:dyDescent="0.2">
      <c r="A193" s="49">
        <v>512211</v>
      </c>
      <c r="B193" s="5" t="s">
        <v>91</v>
      </c>
      <c r="C193" s="7"/>
      <c r="D193" s="7">
        <v>930000</v>
      </c>
      <c r="E193" s="8">
        <f t="shared" ref="E193:E206" si="9">SUM(C193+D193)</f>
        <v>930000</v>
      </c>
    </row>
    <row r="194" spans="1:5" s="44" customFormat="1" x14ac:dyDescent="0.2">
      <c r="A194" s="49">
        <v>512221</v>
      </c>
      <c r="B194" s="5" t="s">
        <v>92</v>
      </c>
      <c r="C194" s="7"/>
      <c r="D194" s="7">
        <v>100000</v>
      </c>
      <c r="E194" s="8">
        <f t="shared" si="9"/>
        <v>100000</v>
      </c>
    </row>
    <row r="195" spans="1:5" s="44" customFormat="1" x14ac:dyDescent="0.2">
      <c r="A195" s="49">
        <v>512222</v>
      </c>
      <c r="B195" s="5" t="s">
        <v>101</v>
      </c>
      <c r="C195" s="7"/>
      <c r="D195" s="7"/>
      <c r="E195" s="8">
        <f t="shared" si="9"/>
        <v>0</v>
      </c>
    </row>
    <row r="196" spans="1:5" s="44" customFormat="1" x14ac:dyDescent="0.2">
      <c r="A196" s="49">
        <v>512231</v>
      </c>
      <c r="B196" s="5" t="s">
        <v>143</v>
      </c>
      <c r="C196" s="7"/>
      <c r="D196" s="7"/>
      <c r="E196" s="8">
        <f t="shared" si="9"/>
        <v>0</v>
      </c>
    </row>
    <row r="197" spans="1:5" s="44" customFormat="1" x14ac:dyDescent="0.2">
      <c r="A197" s="49">
        <v>512232</v>
      </c>
      <c r="B197" s="5" t="s">
        <v>142</v>
      </c>
      <c r="C197" s="7"/>
      <c r="D197" s="7"/>
      <c r="E197" s="8">
        <f t="shared" si="9"/>
        <v>0</v>
      </c>
    </row>
    <row r="198" spans="1:5" s="44" customFormat="1" x14ac:dyDescent="0.2">
      <c r="A198" s="49">
        <v>512233</v>
      </c>
      <c r="B198" s="5" t="s">
        <v>141</v>
      </c>
      <c r="C198" s="7"/>
      <c r="D198" s="7"/>
      <c r="E198" s="8">
        <f t="shared" si="9"/>
        <v>0</v>
      </c>
    </row>
    <row r="199" spans="1:5" s="44" customFormat="1" x14ac:dyDescent="0.2">
      <c r="A199" s="49">
        <v>512241</v>
      </c>
      <c r="B199" s="5" t="s">
        <v>102</v>
      </c>
      <c r="C199" s="7"/>
      <c r="D199" s="7">
        <v>10070000</v>
      </c>
      <c r="E199" s="8">
        <f t="shared" si="9"/>
        <v>10070000</v>
      </c>
    </row>
    <row r="200" spans="1:5" s="44" customFormat="1" x14ac:dyDescent="0.2">
      <c r="A200" s="49">
        <v>512242</v>
      </c>
      <c r="B200" s="5" t="s">
        <v>140</v>
      </c>
      <c r="C200" s="7"/>
      <c r="D200" s="7">
        <v>60000</v>
      </c>
      <c r="E200" s="8">
        <f t="shared" si="9"/>
        <v>60000</v>
      </c>
    </row>
    <row r="201" spans="1:5" s="44" customFormat="1" x14ac:dyDescent="0.2">
      <c r="A201" s="49">
        <v>512251</v>
      </c>
      <c r="B201" s="5" t="s">
        <v>139</v>
      </c>
      <c r="C201" s="7"/>
      <c r="D201" s="7"/>
      <c r="E201" s="8">
        <f t="shared" si="9"/>
        <v>0</v>
      </c>
    </row>
    <row r="202" spans="1:5" s="44" customFormat="1" x14ac:dyDescent="0.2">
      <c r="A202" s="49">
        <v>512611</v>
      </c>
      <c r="B202" s="5" t="s">
        <v>138</v>
      </c>
      <c r="C202" s="7"/>
      <c r="D202" s="7"/>
      <c r="E202" s="8">
        <f t="shared" si="9"/>
        <v>0</v>
      </c>
    </row>
    <row r="203" spans="1:5" s="44" customFormat="1" x14ac:dyDescent="0.2">
      <c r="A203" s="49">
        <v>512631</v>
      </c>
      <c r="B203" s="5" t="s">
        <v>111</v>
      </c>
      <c r="C203" s="7"/>
      <c r="D203" s="7"/>
      <c r="E203" s="8">
        <f t="shared" si="9"/>
        <v>0</v>
      </c>
    </row>
    <row r="204" spans="1:5" s="44" customFormat="1" x14ac:dyDescent="0.2">
      <c r="A204" s="52">
        <v>513000</v>
      </c>
      <c r="B204" s="23" t="s">
        <v>137</v>
      </c>
      <c r="C204" s="54">
        <f>C205</f>
        <v>0</v>
      </c>
      <c r="D204" s="54"/>
      <c r="E204" s="53">
        <f t="shared" si="9"/>
        <v>0</v>
      </c>
    </row>
    <row r="205" spans="1:5" s="44" customFormat="1" x14ac:dyDescent="0.2">
      <c r="A205" s="51">
        <v>513100</v>
      </c>
      <c r="B205" s="50" t="s">
        <v>137</v>
      </c>
      <c r="C205" s="21">
        <f>C206</f>
        <v>0</v>
      </c>
      <c r="D205" s="21"/>
      <c r="E205" s="22">
        <f t="shared" si="9"/>
        <v>0</v>
      </c>
    </row>
    <row r="206" spans="1:5" s="44" customFormat="1" x14ac:dyDescent="0.2">
      <c r="A206" s="49">
        <v>513111</v>
      </c>
      <c r="B206" s="5" t="s">
        <v>137</v>
      </c>
      <c r="C206" s="7"/>
      <c r="D206" s="7"/>
      <c r="E206" s="8">
        <f t="shared" si="9"/>
        <v>0</v>
      </c>
    </row>
    <row r="207" spans="1:5" s="1" customFormat="1" x14ac:dyDescent="0.2">
      <c r="A207" s="52">
        <v>515000</v>
      </c>
      <c r="B207" s="23" t="s">
        <v>136</v>
      </c>
      <c r="C207" s="24">
        <f>SUM(C208)</f>
        <v>0</v>
      </c>
      <c r="D207" s="24">
        <f>SUM(D208)</f>
        <v>0</v>
      </c>
      <c r="E207" s="25">
        <f>SUM(E208)</f>
        <v>0</v>
      </c>
    </row>
    <row r="208" spans="1:5" s="1" customFormat="1" x14ac:dyDescent="0.2">
      <c r="A208" s="51">
        <v>515100</v>
      </c>
      <c r="B208" s="50" t="s">
        <v>136</v>
      </c>
      <c r="C208" s="21">
        <f>SUM(C209+C210)</f>
        <v>0</v>
      </c>
      <c r="D208" s="21">
        <f>SUM(D209+D210)</f>
        <v>0</v>
      </c>
      <c r="E208" s="22">
        <f>SUM(C208+D208)</f>
        <v>0</v>
      </c>
    </row>
    <row r="209" spans="1:5" s="44" customFormat="1" x14ac:dyDescent="0.2">
      <c r="A209" s="49">
        <v>515121</v>
      </c>
      <c r="B209" s="5" t="s">
        <v>135</v>
      </c>
      <c r="C209" s="7"/>
      <c r="D209" s="7"/>
      <c r="E209" s="48">
        <f>SUM(C209+D209)</f>
        <v>0</v>
      </c>
    </row>
    <row r="210" spans="1:5" s="44" customFormat="1" ht="13.5" thickBot="1" x14ac:dyDescent="0.25">
      <c r="A210" s="47">
        <v>515122</v>
      </c>
      <c r="B210" s="46" t="s">
        <v>134</v>
      </c>
      <c r="C210" s="45"/>
      <c r="D210" s="45"/>
      <c r="E210" s="8">
        <f>SUM(C210+D210)</f>
        <v>0</v>
      </c>
    </row>
    <row r="214" spans="1:5" x14ac:dyDescent="0.2">
      <c r="B214" s="43" t="s">
        <v>133</v>
      </c>
      <c r="D214" t="s">
        <v>122</v>
      </c>
    </row>
    <row r="215" spans="1:5" x14ac:dyDescent="0.2">
      <c r="C215" t="s">
        <v>123</v>
      </c>
      <c r="D215" t="s">
        <v>124</v>
      </c>
    </row>
    <row r="218" spans="1:5" x14ac:dyDescent="0.2">
      <c r="D218" t="s">
        <v>132</v>
      </c>
    </row>
    <row r="219" spans="1:5" x14ac:dyDescent="0.2">
      <c r="D219" s="43" t="s">
        <v>131</v>
      </c>
    </row>
  </sheetData>
  <mergeCells count="3">
    <mergeCell ref="A1:E1"/>
    <mergeCell ref="A2:E2"/>
    <mergeCell ref="A30:E3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7"/>
  <sheetViews>
    <sheetView tabSelected="1" zoomScale="110" zoomScaleNormal="110" workbookViewId="0">
      <selection activeCell="B124" sqref="B124"/>
    </sheetView>
  </sheetViews>
  <sheetFormatPr defaultRowHeight="12.75" x14ac:dyDescent="0.2"/>
  <cols>
    <col min="1" max="1" width="9.140625" style="11"/>
    <col min="2" max="2" width="37.140625" customWidth="1"/>
    <col min="3" max="3" width="16.7109375" customWidth="1"/>
    <col min="4" max="5" width="15.5703125" customWidth="1"/>
    <col min="6" max="6" width="16.140625" customWidth="1"/>
    <col min="7" max="9" width="15.5703125" customWidth="1"/>
    <col min="10" max="10" width="16.140625" customWidth="1"/>
    <col min="11" max="11" width="15.5703125" customWidth="1"/>
    <col min="12" max="12" width="16.140625" customWidth="1"/>
    <col min="13" max="13" width="15.5703125" customWidth="1"/>
    <col min="14" max="14" width="16.140625" customWidth="1"/>
    <col min="15" max="15" width="14.42578125" customWidth="1"/>
  </cols>
  <sheetData>
    <row r="1" spans="1:15" ht="15.75" customHeight="1" x14ac:dyDescent="0.2">
      <c r="A1" s="112" t="s">
        <v>195</v>
      </c>
      <c r="B1" s="112"/>
      <c r="C1" s="112"/>
      <c r="D1" s="112"/>
      <c r="E1" s="112"/>
      <c r="F1" s="112"/>
      <c r="G1" s="112"/>
      <c r="H1" s="112"/>
      <c r="I1" s="98"/>
      <c r="J1" s="98"/>
      <c r="K1" s="98"/>
      <c r="L1" s="98"/>
      <c r="M1" s="87"/>
      <c r="N1" s="87"/>
    </row>
    <row r="2" spans="1:15" ht="66" customHeight="1" thickBot="1" x14ac:dyDescent="0.25">
      <c r="A2" s="115" t="s">
        <v>213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ht="36" customHeight="1" x14ac:dyDescent="0.2">
      <c r="A3" s="113" t="s">
        <v>32</v>
      </c>
      <c r="B3" s="113" t="s">
        <v>33</v>
      </c>
      <c r="C3" s="110" t="s">
        <v>189</v>
      </c>
      <c r="D3" s="111"/>
      <c r="E3" s="108" t="s">
        <v>201</v>
      </c>
      <c r="F3" s="109"/>
      <c r="G3" s="110" t="s">
        <v>202</v>
      </c>
      <c r="H3" s="111"/>
      <c r="I3" s="110" t="s">
        <v>203</v>
      </c>
      <c r="J3" s="111"/>
      <c r="K3" s="108" t="s">
        <v>204</v>
      </c>
      <c r="L3" s="109"/>
      <c r="M3" s="108" t="s">
        <v>205</v>
      </c>
      <c r="N3" s="109"/>
      <c r="O3" s="116" t="s">
        <v>194</v>
      </c>
    </row>
    <row r="4" spans="1:15" s="84" customFormat="1" ht="18.75" customHeight="1" x14ac:dyDescent="0.2">
      <c r="A4" s="114"/>
      <c r="B4" s="114"/>
      <c r="C4" s="75" t="s">
        <v>187</v>
      </c>
      <c r="D4" s="74" t="s">
        <v>186</v>
      </c>
      <c r="E4" s="75" t="s">
        <v>187</v>
      </c>
      <c r="F4" s="99" t="s">
        <v>186</v>
      </c>
      <c r="G4" s="75" t="s">
        <v>187</v>
      </c>
      <c r="H4" s="85" t="s">
        <v>186</v>
      </c>
      <c r="I4" s="75" t="s">
        <v>187</v>
      </c>
      <c r="J4" s="99" t="s">
        <v>186</v>
      </c>
      <c r="K4" s="75" t="s">
        <v>187</v>
      </c>
      <c r="L4" s="99" t="s">
        <v>186</v>
      </c>
      <c r="M4" s="75" t="s">
        <v>187</v>
      </c>
      <c r="N4" s="88" t="s">
        <v>186</v>
      </c>
      <c r="O4" s="117"/>
    </row>
    <row r="5" spans="1:15" s="84" customFormat="1" ht="26.25" customHeight="1" x14ac:dyDescent="0.2">
      <c r="A5" s="40">
        <v>732151</v>
      </c>
      <c r="B5" s="40" t="s">
        <v>193</v>
      </c>
      <c r="C5" s="83"/>
      <c r="D5" s="83"/>
      <c r="E5" s="83"/>
      <c r="F5" s="70"/>
      <c r="G5" s="82"/>
      <c r="H5" s="70">
        <f>4963870.79+664100.38+516586.07</f>
        <v>6144557.2400000002</v>
      </c>
      <c r="I5" s="83"/>
      <c r="J5" s="70"/>
      <c r="K5" s="83"/>
      <c r="L5" s="70"/>
      <c r="M5" s="83"/>
      <c r="N5" s="70"/>
      <c r="O5" s="82">
        <f t="shared" ref="O5:O9" si="0">SUM(C5:N5)</f>
        <v>6144557.2400000002</v>
      </c>
    </row>
    <row r="6" spans="1:15" s="84" customFormat="1" ht="26.25" customHeight="1" x14ac:dyDescent="0.2">
      <c r="A6" s="40">
        <v>741414</v>
      </c>
      <c r="B6" s="71" t="s">
        <v>208</v>
      </c>
      <c r="C6" s="83"/>
      <c r="D6" s="83"/>
      <c r="E6" s="82">
        <v>78643.429999999993</v>
      </c>
      <c r="F6" s="70"/>
      <c r="G6" s="82"/>
      <c r="H6" s="70"/>
      <c r="I6" s="83"/>
      <c r="J6" s="70"/>
      <c r="K6" s="83"/>
      <c r="L6" s="70"/>
      <c r="M6" s="83"/>
      <c r="N6" s="70"/>
      <c r="O6" s="82">
        <f t="shared" si="0"/>
        <v>78643.429999999993</v>
      </c>
    </row>
    <row r="7" spans="1:15" s="1" customFormat="1" x14ac:dyDescent="0.2">
      <c r="A7" s="40">
        <v>742151</v>
      </c>
      <c r="B7" s="71" t="s">
        <v>192</v>
      </c>
      <c r="C7" s="82"/>
      <c r="D7" s="82"/>
      <c r="E7" s="82"/>
      <c r="F7" s="70"/>
      <c r="G7" s="82"/>
      <c r="H7" s="70"/>
      <c r="I7" s="82"/>
      <c r="J7" s="86"/>
      <c r="K7" s="82"/>
      <c r="L7" s="70"/>
      <c r="M7" s="82"/>
      <c r="N7" s="70"/>
      <c r="O7" s="82">
        <f t="shared" si="0"/>
        <v>0</v>
      </c>
    </row>
    <row r="8" spans="1:15" s="1" customFormat="1" ht="25.5" x14ac:dyDescent="0.2">
      <c r="A8" s="40">
        <v>744151</v>
      </c>
      <c r="B8" s="71" t="s">
        <v>191</v>
      </c>
      <c r="C8" s="83"/>
      <c r="D8" s="83"/>
      <c r="E8" s="83"/>
      <c r="F8" s="70"/>
      <c r="G8" s="89"/>
      <c r="H8" s="67"/>
      <c r="I8" s="82">
        <v>3000000</v>
      </c>
      <c r="J8" s="86">
        <v>500000</v>
      </c>
      <c r="K8" s="83"/>
      <c r="L8" s="70"/>
      <c r="M8" s="83"/>
      <c r="N8" s="70"/>
      <c r="O8" s="82">
        <f t="shared" si="0"/>
        <v>3500000</v>
      </c>
    </row>
    <row r="9" spans="1:15" s="1" customFormat="1" x14ac:dyDescent="0.2">
      <c r="A9" s="92">
        <v>745151</v>
      </c>
      <c r="B9" s="93" t="s">
        <v>200</v>
      </c>
      <c r="C9" s="94"/>
      <c r="D9" s="94"/>
      <c r="E9" s="94"/>
      <c r="F9" s="97"/>
      <c r="G9" s="95"/>
      <c r="H9" s="96"/>
      <c r="I9" s="94"/>
      <c r="J9" s="97"/>
      <c r="K9" s="94"/>
      <c r="L9" s="97"/>
      <c r="M9" s="94"/>
      <c r="N9" s="97"/>
      <c r="O9" s="82">
        <f t="shared" si="0"/>
        <v>0</v>
      </c>
    </row>
    <row r="10" spans="1:15" s="1" customFormat="1" ht="13.5" thickBot="1" x14ac:dyDescent="0.25">
      <c r="A10" s="81">
        <v>791111</v>
      </c>
      <c r="B10" s="80" t="s">
        <v>190</v>
      </c>
      <c r="C10" s="79">
        <v>6568940.4199999999</v>
      </c>
      <c r="D10" s="79">
        <v>856058.66</v>
      </c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8">
        <f>SUM(C10:H10)</f>
        <v>7424999.0800000001</v>
      </c>
    </row>
    <row r="11" spans="1:15" s="100" customFormat="1" ht="14.25" thickTop="1" thickBot="1" x14ac:dyDescent="0.25">
      <c r="A11" s="90"/>
      <c r="B11" s="101" t="s">
        <v>175</v>
      </c>
      <c r="C11" s="102">
        <f>SUM(C5:C10)</f>
        <v>6568940.4199999999</v>
      </c>
      <c r="D11" s="102">
        <f>SUM(D5:D10)</f>
        <v>856058.66</v>
      </c>
      <c r="E11" s="102">
        <f>SUM(E5:E10)</f>
        <v>78643.429999999993</v>
      </c>
      <c r="F11" s="102">
        <f>SUM(F5:F10)</f>
        <v>0</v>
      </c>
      <c r="G11" s="102">
        <f>SUM(G5:G10)</f>
        <v>0</v>
      </c>
      <c r="H11" s="102">
        <f>SUM(H5:H10)</f>
        <v>6144557.2400000002</v>
      </c>
      <c r="I11" s="102">
        <f>SUM(I5:I10)</f>
        <v>3000000</v>
      </c>
      <c r="J11" s="102">
        <f>SUM(J5:J10)</f>
        <v>500000</v>
      </c>
      <c r="K11" s="102">
        <f>SUM(K5:K10)</f>
        <v>0</v>
      </c>
      <c r="L11" s="102">
        <f>SUM(L5:L10)</f>
        <v>0</v>
      </c>
      <c r="M11" s="102">
        <f>SUM(M5:M10)</f>
        <v>0</v>
      </c>
      <c r="N11" s="102">
        <f>SUM(N5:N10)</f>
        <v>0</v>
      </c>
      <c r="O11" s="102">
        <f>SUM(O5:O10)</f>
        <v>17148199.75</v>
      </c>
    </row>
    <row r="12" spans="1:15" s="44" customFormat="1" ht="18.75" thickTop="1" x14ac:dyDescent="0.2">
      <c r="A12" s="38"/>
      <c r="B12" s="38"/>
      <c r="C12"/>
      <c r="D12"/>
      <c r="E12"/>
      <c r="F12"/>
      <c r="G12"/>
      <c r="H12"/>
      <c r="I12"/>
      <c r="J12"/>
      <c r="K12"/>
      <c r="L12"/>
      <c r="M12"/>
      <c r="N12"/>
      <c r="O12"/>
    </row>
    <row r="13" spans="1:15" s="1" customFormat="1" ht="42.75" customHeight="1" x14ac:dyDescent="0.2">
      <c r="A13" s="118" t="s">
        <v>32</v>
      </c>
      <c r="B13" s="77" t="s">
        <v>33</v>
      </c>
      <c r="C13" s="110" t="s">
        <v>189</v>
      </c>
      <c r="D13" s="111"/>
      <c r="E13" s="108" t="s">
        <v>201</v>
      </c>
      <c r="F13" s="109"/>
      <c r="G13" s="110" t="s">
        <v>202</v>
      </c>
      <c r="H13" s="111"/>
      <c r="I13" s="110" t="s">
        <v>203</v>
      </c>
      <c r="J13" s="111"/>
      <c r="K13" s="108" t="s">
        <v>204</v>
      </c>
      <c r="L13" s="109"/>
      <c r="M13" s="108" t="s">
        <v>205</v>
      </c>
      <c r="N13" s="109"/>
      <c r="O13" s="116" t="s">
        <v>188</v>
      </c>
    </row>
    <row r="14" spans="1:15" s="44" customFormat="1" ht="14.25" customHeight="1" x14ac:dyDescent="0.2">
      <c r="A14" s="114"/>
      <c r="B14" s="76"/>
      <c r="C14" s="75" t="s">
        <v>187</v>
      </c>
      <c r="D14" s="74" t="s">
        <v>186</v>
      </c>
      <c r="E14" s="75" t="s">
        <v>187</v>
      </c>
      <c r="F14" s="99" t="s">
        <v>186</v>
      </c>
      <c r="G14" s="75" t="s">
        <v>187</v>
      </c>
      <c r="H14" s="85" t="s">
        <v>186</v>
      </c>
      <c r="I14" s="75" t="s">
        <v>187</v>
      </c>
      <c r="J14" s="99" t="s">
        <v>186</v>
      </c>
      <c r="K14" s="75" t="s">
        <v>187</v>
      </c>
      <c r="L14" s="99" t="s">
        <v>186</v>
      </c>
      <c r="M14" s="75" t="s">
        <v>187</v>
      </c>
      <c r="N14" s="88" t="s">
        <v>186</v>
      </c>
      <c r="O14" s="117"/>
    </row>
    <row r="15" spans="1:15" s="100" customFormat="1" x14ac:dyDescent="0.2">
      <c r="A15" s="23">
        <v>411</v>
      </c>
      <c r="B15" s="68" t="s">
        <v>38</v>
      </c>
      <c r="C15" s="103">
        <f t="shared" ref="C15:L15" si="1">SUM(C16:C19)</f>
        <v>2316170.84</v>
      </c>
      <c r="D15" s="103">
        <f t="shared" si="1"/>
        <v>0</v>
      </c>
      <c r="E15" s="103">
        <f t="shared" si="1"/>
        <v>0</v>
      </c>
      <c r="F15" s="103">
        <f t="shared" si="1"/>
        <v>0</v>
      </c>
      <c r="G15" s="103">
        <f t="shared" si="1"/>
        <v>0</v>
      </c>
      <c r="H15" s="103">
        <f t="shared" si="1"/>
        <v>0</v>
      </c>
      <c r="I15" s="103">
        <f t="shared" ref="I15:J15" si="2">SUM(I16:I19)</f>
        <v>0</v>
      </c>
      <c r="J15" s="103">
        <f t="shared" si="2"/>
        <v>0</v>
      </c>
      <c r="K15" s="103">
        <f t="shared" si="1"/>
        <v>0</v>
      </c>
      <c r="L15" s="103">
        <f t="shared" si="1"/>
        <v>0</v>
      </c>
      <c r="M15" s="103">
        <f t="shared" ref="M15:N15" si="3">SUM(M16:M19)</f>
        <v>0</v>
      </c>
      <c r="N15" s="103">
        <f t="shared" si="3"/>
        <v>0</v>
      </c>
      <c r="O15" s="103">
        <f>SUM(O16:O19)</f>
        <v>2316170.84</v>
      </c>
    </row>
    <row r="16" spans="1:15" s="44" customFormat="1" x14ac:dyDescent="0.2">
      <c r="A16" s="55">
        <v>411111</v>
      </c>
      <c r="B16" s="69" t="s">
        <v>38</v>
      </c>
      <c r="C16" s="67">
        <v>1851843.16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>
        <f>SUM(C16:N16)</f>
        <v>1851843.16</v>
      </c>
    </row>
    <row r="17" spans="1:15" s="44" customFormat="1" x14ac:dyDescent="0.2">
      <c r="A17" s="55">
        <v>411115</v>
      </c>
      <c r="B17" s="69" t="s">
        <v>185</v>
      </c>
      <c r="C17" s="67">
        <v>134694</v>
      </c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>
        <f>SUM(C17:N17)</f>
        <v>134694</v>
      </c>
    </row>
    <row r="18" spans="1:15" s="44" customFormat="1" ht="25.5" x14ac:dyDescent="0.2">
      <c r="A18" s="55">
        <v>411117</v>
      </c>
      <c r="B18" s="69" t="s">
        <v>184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>
        <f>SUM(C18:N18)</f>
        <v>0</v>
      </c>
    </row>
    <row r="19" spans="1:15" s="44" customFormat="1" ht="38.25" x14ac:dyDescent="0.2">
      <c r="A19" s="55">
        <v>411118</v>
      </c>
      <c r="B19" s="69" t="s">
        <v>183</v>
      </c>
      <c r="C19" s="67">
        <v>329633.68</v>
      </c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>
        <f>SUM(C19:N19)</f>
        <v>329633.68</v>
      </c>
    </row>
    <row r="20" spans="1:15" s="100" customFormat="1" x14ac:dyDescent="0.2">
      <c r="A20" s="23">
        <v>412</v>
      </c>
      <c r="B20" s="68" t="s">
        <v>0</v>
      </c>
      <c r="C20" s="103">
        <f t="shared" ref="C20:O20" si="4">SUM(C21:C22)</f>
        <v>385642.45</v>
      </c>
      <c r="D20" s="103">
        <f t="shared" si="4"/>
        <v>0</v>
      </c>
      <c r="E20" s="103">
        <f t="shared" si="4"/>
        <v>0</v>
      </c>
      <c r="F20" s="103">
        <f t="shared" si="4"/>
        <v>0</v>
      </c>
      <c r="G20" s="103">
        <f t="shared" si="4"/>
        <v>0</v>
      </c>
      <c r="H20" s="103">
        <f t="shared" si="4"/>
        <v>0</v>
      </c>
      <c r="I20" s="103">
        <f t="shared" si="4"/>
        <v>0</v>
      </c>
      <c r="J20" s="103">
        <f t="shared" si="4"/>
        <v>0</v>
      </c>
      <c r="K20" s="103">
        <f t="shared" si="4"/>
        <v>0</v>
      </c>
      <c r="L20" s="103">
        <f t="shared" si="4"/>
        <v>0</v>
      </c>
      <c r="M20" s="103">
        <f t="shared" si="4"/>
        <v>0</v>
      </c>
      <c r="N20" s="103">
        <f t="shared" si="4"/>
        <v>0</v>
      </c>
      <c r="O20" s="103">
        <f t="shared" si="4"/>
        <v>385642.45</v>
      </c>
    </row>
    <row r="21" spans="1:15" s="44" customFormat="1" ht="25.5" x14ac:dyDescent="0.2">
      <c r="A21" s="55">
        <v>412111</v>
      </c>
      <c r="B21" s="69" t="s">
        <v>1</v>
      </c>
      <c r="C21" s="67">
        <v>266359.64</v>
      </c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>
        <f>SUM(C21:N21)</f>
        <v>266359.64</v>
      </c>
    </row>
    <row r="22" spans="1:15" s="1" customFormat="1" x14ac:dyDescent="0.2">
      <c r="A22" s="55">
        <v>412211</v>
      </c>
      <c r="B22" s="69" t="s">
        <v>2</v>
      </c>
      <c r="C22" s="67">
        <v>119282.81</v>
      </c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>
        <f>SUM(C22:N22)</f>
        <v>119282.81</v>
      </c>
    </row>
    <row r="23" spans="1:15" s="100" customFormat="1" x14ac:dyDescent="0.2">
      <c r="A23" s="23">
        <v>413</v>
      </c>
      <c r="B23" s="68" t="s">
        <v>4</v>
      </c>
      <c r="C23" s="103">
        <f t="shared" ref="C23:N23" si="5">C24</f>
        <v>0</v>
      </c>
      <c r="D23" s="103">
        <f t="shared" si="5"/>
        <v>0</v>
      </c>
      <c r="E23" s="103">
        <f t="shared" si="5"/>
        <v>0</v>
      </c>
      <c r="F23" s="103">
        <f t="shared" si="5"/>
        <v>0</v>
      </c>
      <c r="G23" s="103">
        <f t="shared" si="5"/>
        <v>0</v>
      </c>
      <c r="H23" s="103">
        <f t="shared" si="5"/>
        <v>0</v>
      </c>
      <c r="I23" s="103">
        <f t="shared" si="5"/>
        <v>0</v>
      </c>
      <c r="J23" s="103">
        <f t="shared" si="5"/>
        <v>0</v>
      </c>
      <c r="K23" s="103">
        <f t="shared" si="5"/>
        <v>0</v>
      </c>
      <c r="L23" s="103">
        <f t="shared" si="5"/>
        <v>0</v>
      </c>
      <c r="M23" s="103">
        <f t="shared" si="5"/>
        <v>0</v>
      </c>
      <c r="N23" s="103">
        <f t="shared" si="5"/>
        <v>0</v>
      </c>
      <c r="O23" s="103">
        <f>SUM(C23:H23)</f>
        <v>0</v>
      </c>
    </row>
    <row r="24" spans="1:15" s="1" customFormat="1" x14ac:dyDescent="0.2">
      <c r="A24" s="55">
        <v>413142</v>
      </c>
      <c r="B24" s="69" t="s">
        <v>49</v>
      </c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>
        <f>SUM(C24:N24)</f>
        <v>0</v>
      </c>
    </row>
    <row r="25" spans="1:15" s="100" customFormat="1" x14ac:dyDescent="0.2">
      <c r="A25" s="23">
        <v>414</v>
      </c>
      <c r="B25" s="68" t="s">
        <v>5</v>
      </c>
      <c r="C25" s="103">
        <f>SUM(C26:C27)</f>
        <v>29271.23</v>
      </c>
      <c r="D25" s="103">
        <f t="shared" ref="D25:O25" si="6">SUM(D26:D27)</f>
        <v>0</v>
      </c>
      <c r="E25" s="103">
        <f t="shared" si="6"/>
        <v>0</v>
      </c>
      <c r="F25" s="103">
        <f t="shared" si="6"/>
        <v>0</v>
      </c>
      <c r="G25" s="103">
        <f t="shared" si="6"/>
        <v>0</v>
      </c>
      <c r="H25" s="103">
        <f t="shared" si="6"/>
        <v>0</v>
      </c>
      <c r="I25" s="103">
        <f t="shared" si="6"/>
        <v>0</v>
      </c>
      <c r="J25" s="103">
        <f t="shared" si="6"/>
        <v>0</v>
      </c>
      <c r="K25" s="103">
        <f t="shared" si="6"/>
        <v>0</v>
      </c>
      <c r="L25" s="103">
        <f t="shared" si="6"/>
        <v>0</v>
      </c>
      <c r="M25" s="103">
        <f t="shared" si="6"/>
        <v>0</v>
      </c>
      <c r="N25" s="103">
        <f t="shared" si="6"/>
        <v>0</v>
      </c>
      <c r="O25" s="103">
        <f t="shared" si="6"/>
        <v>29271.23</v>
      </c>
    </row>
    <row r="26" spans="1:15" s="1" customFormat="1" x14ac:dyDescent="0.2">
      <c r="A26" s="55">
        <v>414121</v>
      </c>
      <c r="B26" s="69" t="s">
        <v>51</v>
      </c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>
        <f>SUM(C26:N26)</f>
        <v>0</v>
      </c>
    </row>
    <row r="27" spans="1:15" s="44" customFormat="1" ht="25.5" x14ac:dyDescent="0.2">
      <c r="A27" s="55">
        <v>414411</v>
      </c>
      <c r="B27" s="69" t="s">
        <v>53</v>
      </c>
      <c r="C27" s="67">
        <v>29271.23</v>
      </c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>
        <f>SUM(C27:N27)</f>
        <v>29271.23</v>
      </c>
    </row>
    <row r="28" spans="1:15" s="100" customFormat="1" x14ac:dyDescent="0.2">
      <c r="A28" s="52">
        <v>415</v>
      </c>
      <c r="B28" s="68" t="s">
        <v>34</v>
      </c>
      <c r="C28" s="103">
        <f t="shared" ref="C28:O28" si="7">C29</f>
        <v>64859.55</v>
      </c>
      <c r="D28" s="103">
        <f t="shared" si="7"/>
        <v>0</v>
      </c>
      <c r="E28" s="103">
        <f t="shared" si="7"/>
        <v>0</v>
      </c>
      <c r="F28" s="103">
        <f t="shared" si="7"/>
        <v>0</v>
      </c>
      <c r="G28" s="103">
        <f t="shared" si="7"/>
        <v>0</v>
      </c>
      <c r="H28" s="103">
        <f t="shared" si="7"/>
        <v>0</v>
      </c>
      <c r="I28" s="103">
        <f t="shared" si="7"/>
        <v>0</v>
      </c>
      <c r="J28" s="103">
        <f t="shared" si="7"/>
        <v>0</v>
      </c>
      <c r="K28" s="103">
        <f t="shared" si="7"/>
        <v>0</v>
      </c>
      <c r="L28" s="103">
        <f t="shared" si="7"/>
        <v>0</v>
      </c>
      <c r="M28" s="103">
        <f t="shared" si="7"/>
        <v>0</v>
      </c>
      <c r="N28" s="103">
        <f t="shared" si="7"/>
        <v>0</v>
      </c>
      <c r="O28" s="103">
        <f t="shared" si="7"/>
        <v>64859.55</v>
      </c>
    </row>
    <row r="29" spans="1:15" s="44" customFormat="1" ht="25.5" x14ac:dyDescent="0.2">
      <c r="A29" s="55">
        <v>415112</v>
      </c>
      <c r="B29" s="69" t="s">
        <v>54</v>
      </c>
      <c r="C29" s="67">
        <v>64859.55</v>
      </c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>
        <f>SUM(C29:N29)</f>
        <v>64859.55</v>
      </c>
    </row>
    <row r="30" spans="1:15" s="100" customFormat="1" ht="25.5" x14ac:dyDescent="0.2">
      <c r="A30" s="52">
        <v>416</v>
      </c>
      <c r="B30" s="68" t="s">
        <v>35</v>
      </c>
      <c r="C30" s="103">
        <f t="shared" ref="C30:N30" si="8">C31</f>
        <v>0</v>
      </c>
      <c r="D30" s="103">
        <f t="shared" si="8"/>
        <v>0</v>
      </c>
      <c r="E30" s="103">
        <f t="shared" si="8"/>
        <v>0</v>
      </c>
      <c r="F30" s="103">
        <f t="shared" si="8"/>
        <v>0</v>
      </c>
      <c r="G30" s="103">
        <f t="shared" si="8"/>
        <v>0</v>
      </c>
      <c r="H30" s="103">
        <f t="shared" si="8"/>
        <v>0</v>
      </c>
      <c r="I30" s="103">
        <f t="shared" si="8"/>
        <v>0</v>
      </c>
      <c r="J30" s="103">
        <f t="shared" si="8"/>
        <v>0</v>
      </c>
      <c r="K30" s="103">
        <f t="shared" si="8"/>
        <v>0</v>
      </c>
      <c r="L30" s="103">
        <f t="shared" si="8"/>
        <v>0</v>
      </c>
      <c r="M30" s="103">
        <f t="shared" si="8"/>
        <v>0</v>
      </c>
      <c r="N30" s="103">
        <f t="shared" si="8"/>
        <v>0</v>
      </c>
      <c r="O30" s="103">
        <f>SUM(C30:H30)</f>
        <v>0</v>
      </c>
    </row>
    <row r="31" spans="1:15" s="1" customFormat="1" x14ac:dyDescent="0.2">
      <c r="A31" s="61">
        <v>416111</v>
      </c>
      <c r="B31" s="73" t="s">
        <v>103</v>
      </c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67">
        <f t="shared" ref="O31:O46" si="9">SUM(C31:N31)</f>
        <v>0</v>
      </c>
    </row>
    <row r="32" spans="1:15" s="100" customFormat="1" x14ac:dyDescent="0.2">
      <c r="A32" s="52">
        <v>421</v>
      </c>
      <c r="B32" s="68" t="s">
        <v>7</v>
      </c>
      <c r="C32" s="103">
        <f t="shared" ref="C32:N32" si="10">SUM(C33:C46)</f>
        <v>222927.66</v>
      </c>
      <c r="D32" s="103">
        <f t="shared" si="10"/>
        <v>0</v>
      </c>
      <c r="E32" s="103">
        <f t="shared" si="10"/>
        <v>0</v>
      </c>
      <c r="F32" s="103">
        <f t="shared" si="10"/>
        <v>0</v>
      </c>
      <c r="G32" s="103">
        <f t="shared" si="10"/>
        <v>0</v>
      </c>
      <c r="H32" s="103">
        <f t="shared" si="10"/>
        <v>2392.3199999999997</v>
      </c>
      <c r="I32" s="103">
        <f t="shared" si="10"/>
        <v>0</v>
      </c>
      <c r="J32" s="103">
        <f t="shared" si="10"/>
        <v>0</v>
      </c>
      <c r="K32" s="103">
        <f t="shared" si="10"/>
        <v>6051</v>
      </c>
      <c r="L32" s="103">
        <f t="shared" si="10"/>
        <v>0</v>
      </c>
      <c r="M32" s="103">
        <f t="shared" si="10"/>
        <v>0</v>
      </c>
      <c r="N32" s="103">
        <f t="shared" si="10"/>
        <v>0</v>
      </c>
      <c r="O32" s="103">
        <f t="shared" si="9"/>
        <v>231370.98</v>
      </c>
    </row>
    <row r="33" spans="1:15" s="44" customFormat="1" x14ac:dyDescent="0.2">
      <c r="A33" s="55">
        <v>421111</v>
      </c>
      <c r="B33" s="69" t="s">
        <v>55</v>
      </c>
      <c r="C33" s="67">
        <v>19990.22</v>
      </c>
      <c r="D33" s="67"/>
      <c r="E33" s="82"/>
      <c r="F33" s="67"/>
      <c r="G33" s="67"/>
      <c r="H33" s="67">
        <v>1892.32</v>
      </c>
      <c r="I33" s="82"/>
      <c r="J33" s="67"/>
      <c r="K33" s="82"/>
      <c r="L33" s="67"/>
      <c r="M33" s="82"/>
      <c r="N33" s="67"/>
      <c r="O33" s="67">
        <f t="shared" si="9"/>
        <v>21882.54</v>
      </c>
    </row>
    <row r="34" spans="1:15" s="44" customFormat="1" ht="15" customHeight="1" x14ac:dyDescent="0.2">
      <c r="A34" s="55">
        <v>421121</v>
      </c>
      <c r="B34" s="69" t="s">
        <v>56</v>
      </c>
      <c r="C34" s="67">
        <v>4035.43</v>
      </c>
      <c r="D34" s="67"/>
      <c r="E34" s="67"/>
      <c r="F34" s="67"/>
      <c r="G34" s="67"/>
      <c r="H34" s="67">
        <v>500</v>
      </c>
      <c r="I34" s="67"/>
      <c r="J34" s="67"/>
      <c r="K34" s="67"/>
      <c r="L34" s="67"/>
      <c r="M34" s="67"/>
      <c r="N34" s="67"/>
      <c r="O34" s="67">
        <f t="shared" si="9"/>
        <v>4535.43</v>
      </c>
    </row>
    <row r="35" spans="1:15" s="44" customFormat="1" ht="15" customHeight="1" x14ac:dyDescent="0.2">
      <c r="A35" s="55">
        <v>421211</v>
      </c>
      <c r="B35" s="69" t="s">
        <v>57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>
        <f t="shared" si="9"/>
        <v>0</v>
      </c>
    </row>
    <row r="36" spans="1:15" s="1" customFormat="1" x14ac:dyDescent="0.2">
      <c r="A36" s="55">
        <v>421225</v>
      </c>
      <c r="B36" s="69" t="s">
        <v>58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>
        <f t="shared" si="9"/>
        <v>0</v>
      </c>
    </row>
    <row r="37" spans="1:15" s="44" customFormat="1" x14ac:dyDescent="0.2">
      <c r="A37" s="55">
        <v>421311</v>
      </c>
      <c r="B37" s="69" t="s">
        <v>59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>
        <f t="shared" si="9"/>
        <v>0</v>
      </c>
    </row>
    <row r="38" spans="1:15" s="44" customFormat="1" x14ac:dyDescent="0.2">
      <c r="A38" s="55">
        <v>421323</v>
      </c>
      <c r="B38" s="69" t="s">
        <v>60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>
        <f t="shared" si="9"/>
        <v>0</v>
      </c>
    </row>
    <row r="39" spans="1:15" s="44" customFormat="1" x14ac:dyDescent="0.2">
      <c r="A39" s="55">
        <v>421411</v>
      </c>
      <c r="B39" s="69" t="s">
        <v>61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>
        <f t="shared" si="9"/>
        <v>0</v>
      </c>
    </row>
    <row r="40" spans="1:15" s="44" customFormat="1" x14ac:dyDescent="0.2">
      <c r="A40" s="55">
        <v>421412</v>
      </c>
      <c r="B40" s="69" t="s">
        <v>62</v>
      </c>
      <c r="C40" s="67">
        <v>7680</v>
      </c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>
        <f t="shared" si="9"/>
        <v>7680</v>
      </c>
    </row>
    <row r="41" spans="1:15" s="1" customFormat="1" x14ac:dyDescent="0.2">
      <c r="A41" s="55">
        <v>421414</v>
      </c>
      <c r="B41" s="69" t="s">
        <v>63</v>
      </c>
      <c r="C41" s="67">
        <v>71735.009999999995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>
        <f t="shared" si="9"/>
        <v>71735.009999999995</v>
      </c>
    </row>
    <row r="42" spans="1:15" s="1" customFormat="1" x14ac:dyDescent="0.2">
      <c r="A42" s="55">
        <v>421421</v>
      </c>
      <c r="B42" s="69" t="s">
        <v>64</v>
      </c>
      <c r="C42" s="67">
        <v>10750</v>
      </c>
      <c r="D42" s="67"/>
      <c r="E42" s="67"/>
      <c r="F42" s="67"/>
      <c r="G42" s="67"/>
      <c r="H42" s="67"/>
      <c r="I42" s="67"/>
      <c r="J42" s="67"/>
      <c r="K42" s="67">
        <v>6051</v>
      </c>
      <c r="L42" s="67"/>
      <c r="M42" s="67"/>
      <c r="N42" s="67"/>
      <c r="O42" s="67">
        <f t="shared" si="9"/>
        <v>16801</v>
      </c>
    </row>
    <row r="43" spans="1:15" s="1" customFormat="1" x14ac:dyDescent="0.2">
      <c r="A43" s="55">
        <v>421512</v>
      </c>
      <c r="B43" s="69" t="s">
        <v>210</v>
      </c>
      <c r="C43" s="67">
        <v>66911</v>
      </c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>
        <f t="shared" si="9"/>
        <v>66911</v>
      </c>
    </row>
    <row r="44" spans="1:15" s="44" customFormat="1" ht="25.5" x14ac:dyDescent="0.2">
      <c r="A44" s="55">
        <v>421521</v>
      </c>
      <c r="B44" s="69" t="s">
        <v>66</v>
      </c>
      <c r="C44" s="67">
        <v>28617</v>
      </c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>
        <f t="shared" si="9"/>
        <v>28617</v>
      </c>
    </row>
    <row r="45" spans="1:15" s="44" customFormat="1" x14ac:dyDescent="0.2">
      <c r="A45" s="55">
        <v>421522</v>
      </c>
      <c r="B45" s="69" t="s">
        <v>182</v>
      </c>
      <c r="C45" s="67">
        <v>13209</v>
      </c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>
        <f t="shared" si="9"/>
        <v>13209</v>
      </c>
    </row>
    <row r="46" spans="1:15" s="44" customFormat="1" ht="25.5" x14ac:dyDescent="0.2">
      <c r="A46" s="55">
        <v>451523</v>
      </c>
      <c r="B46" s="69" t="s">
        <v>181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>
        <f t="shared" si="9"/>
        <v>0</v>
      </c>
    </row>
    <row r="47" spans="1:15" s="100" customFormat="1" x14ac:dyDescent="0.2">
      <c r="A47" s="52">
        <v>422</v>
      </c>
      <c r="B47" s="68" t="s">
        <v>13</v>
      </c>
      <c r="C47" s="103">
        <f t="shared" ref="C47:O47" si="11">SUM(C48:C57)</f>
        <v>0</v>
      </c>
      <c r="D47" s="103">
        <f t="shared" si="11"/>
        <v>4788</v>
      </c>
      <c r="E47" s="103">
        <f t="shared" si="11"/>
        <v>0</v>
      </c>
      <c r="F47" s="103">
        <f t="shared" si="11"/>
        <v>0</v>
      </c>
      <c r="G47" s="103">
        <f t="shared" si="11"/>
        <v>0</v>
      </c>
      <c r="H47" s="103">
        <f t="shared" si="11"/>
        <v>5395</v>
      </c>
      <c r="I47" s="103">
        <f t="shared" si="11"/>
        <v>0</v>
      </c>
      <c r="J47" s="103">
        <f t="shared" si="11"/>
        <v>39645.550000000003</v>
      </c>
      <c r="K47" s="103">
        <f t="shared" si="11"/>
        <v>0</v>
      </c>
      <c r="L47" s="103">
        <f t="shared" si="11"/>
        <v>0</v>
      </c>
      <c r="M47" s="103">
        <f t="shared" si="11"/>
        <v>0</v>
      </c>
      <c r="N47" s="103">
        <f t="shared" si="11"/>
        <v>0</v>
      </c>
      <c r="O47" s="103">
        <f t="shared" si="11"/>
        <v>49828.55</v>
      </c>
    </row>
    <row r="48" spans="1:15" s="44" customFormat="1" ht="25.5" x14ac:dyDescent="0.2">
      <c r="A48" s="55">
        <v>422111</v>
      </c>
      <c r="B48" s="69" t="s">
        <v>67</v>
      </c>
      <c r="C48" s="67"/>
      <c r="D48" s="67">
        <v>4788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>
        <f t="shared" ref="O48:O57" si="12">SUM(C48:N48)</f>
        <v>4788</v>
      </c>
    </row>
    <row r="49" spans="1:15" s="1" customFormat="1" x14ac:dyDescent="0.2">
      <c r="A49" s="55">
        <v>422121</v>
      </c>
      <c r="B49" s="69" t="s">
        <v>68</v>
      </c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>
        <f t="shared" si="12"/>
        <v>0</v>
      </c>
    </row>
    <row r="50" spans="1:15" s="1" customFormat="1" x14ac:dyDescent="0.2">
      <c r="A50" s="55">
        <v>422194</v>
      </c>
      <c r="B50" s="69" t="s">
        <v>70</v>
      </c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>
        <f t="shared" si="12"/>
        <v>0</v>
      </c>
    </row>
    <row r="51" spans="1:15" s="1" customFormat="1" x14ac:dyDescent="0.2">
      <c r="A51" s="55">
        <v>422199</v>
      </c>
      <c r="B51" s="69" t="s">
        <v>104</v>
      </c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>
        <f t="shared" si="12"/>
        <v>0</v>
      </c>
    </row>
    <row r="52" spans="1:15" s="44" customFormat="1" ht="25.5" x14ac:dyDescent="0.2">
      <c r="A52" s="55">
        <v>422211</v>
      </c>
      <c r="B52" s="69" t="s">
        <v>161</v>
      </c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>
        <f t="shared" si="12"/>
        <v>0</v>
      </c>
    </row>
    <row r="53" spans="1:15" s="1" customFormat="1" ht="25.5" x14ac:dyDescent="0.2">
      <c r="A53" s="55">
        <v>422221</v>
      </c>
      <c r="B53" s="69" t="s">
        <v>160</v>
      </c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>
        <f t="shared" si="12"/>
        <v>0</v>
      </c>
    </row>
    <row r="54" spans="1:15" s="1" customFormat="1" x14ac:dyDescent="0.2">
      <c r="A54" s="55">
        <v>422231</v>
      </c>
      <c r="B54" s="69" t="s">
        <v>211</v>
      </c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>
        <f t="shared" si="12"/>
        <v>0</v>
      </c>
    </row>
    <row r="55" spans="1:15" s="44" customFormat="1" ht="25.5" x14ac:dyDescent="0.2">
      <c r="A55" s="55">
        <v>422293</v>
      </c>
      <c r="B55" s="69" t="s">
        <v>159</v>
      </c>
      <c r="C55" s="67"/>
      <c r="D55" s="67"/>
      <c r="E55" s="67"/>
      <c r="F55" s="67"/>
      <c r="G55" s="67"/>
      <c r="H55" s="67">
        <v>5395</v>
      </c>
      <c r="I55" s="67"/>
      <c r="J55" s="67"/>
      <c r="K55" s="67"/>
      <c r="L55" s="67"/>
      <c r="M55" s="67"/>
      <c r="N55" s="67"/>
      <c r="O55" s="67">
        <f t="shared" si="12"/>
        <v>5395</v>
      </c>
    </row>
    <row r="56" spans="1:15" s="44" customFormat="1" ht="25.5" x14ac:dyDescent="0.2">
      <c r="A56" s="55">
        <v>422299</v>
      </c>
      <c r="B56" s="69" t="s">
        <v>180</v>
      </c>
      <c r="C56" s="67"/>
      <c r="D56" s="82"/>
      <c r="E56" s="67"/>
      <c r="F56" s="67"/>
      <c r="G56" s="67"/>
      <c r="H56" s="67"/>
      <c r="I56" s="67"/>
      <c r="J56" s="67">
        <v>39645.550000000003</v>
      </c>
      <c r="K56" s="67"/>
      <c r="L56" s="67"/>
      <c r="M56" s="67"/>
      <c r="N56" s="67"/>
      <c r="O56" s="67">
        <f t="shared" si="12"/>
        <v>39645.550000000003</v>
      </c>
    </row>
    <row r="57" spans="1:15" s="44" customFormat="1" x14ac:dyDescent="0.2">
      <c r="A57" s="55">
        <v>422911</v>
      </c>
      <c r="B57" s="69" t="s">
        <v>105</v>
      </c>
      <c r="C57" s="67"/>
      <c r="D57" s="82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>
        <f t="shared" si="12"/>
        <v>0</v>
      </c>
    </row>
    <row r="58" spans="1:15" s="100" customFormat="1" x14ac:dyDescent="0.2">
      <c r="A58" s="52">
        <v>423</v>
      </c>
      <c r="B58" s="68" t="s">
        <v>16</v>
      </c>
      <c r="C58" s="103">
        <f t="shared" ref="C58:O58" si="13">SUM(C59:C70)</f>
        <v>1423969.6400000001</v>
      </c>
      <c r="D58" s="103">
        <f t="shared" si="13"/>
        <v>525747.94999999995</v>
      </c>
      <c r="E58" s="103">
        <f t="shared" si="13"/>
        <v>0</v>
      </c>
      <c r="F58" s="103">
        <f t="shared" si="13"/>
        <v>0</v>
      </c>
      <c r="G58" s="103">
        <f t="shared" si="13"/>
        <v>0</v>
      </c>
      <c r="H58" s="103">
        <f t="shared" si="13"/>
        <v>1053250.6100000001</v>
      </c>
      <c r="I58" s="103">
        <f t="shared" si="13"/>
        <v>0</v>
      </c>
      <c r="J58" s="103">
        <f t="shared" si="13"/>
        <v>252212.27</v>
      </c>
      <c r="K58" s="103">
        <f t="shared" si="13"/>
        <v>0</v>
      </c>
      <c r="L58" s="103">
        <f t="shared" si="13"/>
        <v>0</v>
      </c>
      <c r="M58" s="103">
        <f t="shared" si="13"/>
        <v>0</v>
      </c>
      <c r="N58" s="103">
        <f t="shared" si="13"/>
        <v>0</v>
      </c>
      <c r="O58" s="103">
        <f t="shared" si="13"/>
        <v>3255180.47</v>
      </c>
    </row>
    <row r="59" spans="1:15" s="44" customFormat="1" x14ac:dyDescent="0.2">
      <c r="A59" s="55">
        <v>423111</v>
      </c>
      <c r="B59" s="69" t="s">
        <v>72</v>
      </c>
      <c r="C59" s="67"/>
      <c r="D59" s="82">
        <v>18000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>
        <f t="shared" ref="O59:O72" si="14">SUM(C59:N59)</f>
        <v>18000</v>
      </c>
    </row>
    <row r="60" spans="1:15" s="1" customFormat="1" x14ac:dyDescent="0.2">
      <c r="A60" s="55">
        <v>423121</v>
      </c>
      <c r="B60" s="69" t="s">
        <v>127</v>
      </c>
      <c r="C60" s="67">
        <v>741326.9</v>
      </c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>
        <f t="shared" si="14"/>
        <v>741326.9</v>
      </c>
    </row>
    <row r="61" spans="1:15" s="44" customFormat="1" x14ac:dyDescent="0.2">
      <c r="A61" s="55">
        <v>423221</v>
      </c>
      <c r="B61" s="69" t="s">
        <v>74</v>
      </c>
      <c r="C61" s="67">
        <v>67925.759999999995</v>
      </c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>
        <f t="shared" si="14"/>
        <v>67925.759999999995</v>
      </c>
    </row>
    <row r="62" spans="1:15" s="44" customFormat="1" x14ac:dyDescent="0.2">
      <c r="A62" s="55">
        <v>423399</v>
      </c>
      <c r="B62" s="69" t="s">
        <v>157</v>
      </c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>
        <f t="shared" si="14"/>
        <v>0</v>
      </c>
    </row>
    <row r="63" spans="1:15" s="44" customFormat="1" x14ac:dyDescent="0.2">
      <c r="A63" s="55">
        <v>423419</v>
      </c>
      <c r="B63" s="69" t="s">
        <v>126</v>
      </c>
      <c r="C63" s="67"/>
      <c r="D63" s="82">
        <v>21552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>
        <f t="shared" si="14"/>
        <v>21552</v>
      </c>
    </row>
    <row r="64" spans="1:15" s="44" customFormat="1" x14ac:dyDescent="0.2">
      <c r="A64" s="55">
        <v>423421</v>
      </c>
      <c r="B64" s="69" t="s">
        <v>106</v>
      </c>
      <c r="C64" s="67"/>
      <c r="D64" s="82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>
        <f t="shared" si="14"/>
        <v>0</v>
      </c>
    </row>
    <row r="65" spans="1:15" s="1" customFormat="1" x14ac:dyDescent="0.2">
      <c r="A65" s="55">
        <v>423431</v>
      </c>
      <c r="B65" s="69" t="s">
        <v>79</v>
      </c>
      <c r="C65" s="67"/>
      <c r="D65" s="82"/>
      <c r="E65" s="67"/>
      <c r="F65" s="67"/>
      <c r="G65" s="67"/>
      <c r="H65" s="67">
        <v>73380</v>
      </c>
      <c r="I65" s="67"/>
      <c r="J65" s="67">
        <v>50000</v>
      </c>
      <c r="K65" s="67"/>
      <c r="L65" s="67"/>
      <c r="M65" s="67"/>
      <c r="N65" s="67"/>
      <c r="O65" s="67">
        <f t="shared" si="14"/>
        <v>123380</v>
      </c>
    </row>
    <row r="66" spans="1:15" s="44" customFormat="1" x14ac:dyDescent="0.2">
      <c r="A66" s="55">
        <v>423599</v>
      </c>
      <c r="B66" s="69" t="s">
        <v>81</v>
      </c>
      <c r="C66" s="67">
        <v>614716.98</v>
      </c>
      <c r="D66" s="82">
        <v>394425.93</v>
      </c>
      <c r="E66" s="67"/>
      <c r="F66" s="67"/>
      <c r="G66" s="67"/>
      <c r="H66" s="67">
        <f>773282.05+95431.54</f>
        <v>868713.59000000008</v>
      </c>
      <c r="I66" s="67"/>
      <c r="J66" s="67">
        <v>202212.27</v>
      </c>
      <c r="K66" s="67"/>
      <c r="L66" s="67"/>
      <c r="M66" s="67"/>
      <c r="N66" s="67"/>
      <c r="O66" s="67">
        <f t="shared" si="14"/>
        <v>2080068.77</v>
      </c>
    </row>
    <row r="67" spans="1:15" s="1" customFormat="1" x14ac:dyDescent="0.2">
      <c r="A67" s="55">
        <v>423621</v>
      </c>
      <c r="B67" s="69" t="s">
        <v>83</v>
      </c>
      <c r="C67" s="67"/>
      <c r="D67" s="82">
        <v>32540</v>
      </c>
      <c r="E67" s="67"/>
      <c r="F67" s="67"/>
      <c r="G67" s="67"/>
      <c r="H67" s="67">
        <v>93082</v>
      </c>
      <c r="I67" s="67"/>
      <c r="J67" s="67"/>
      <c r="K67" s="67"/>
      <c r="L67" s="67"/>
      <c r="M67" s="67"/>
      <c r="N67" s="67"/>
      <c r="O67" s="67">
        <f t="shared" si="14"/>
        <v>125622</v>
      </c>
    </row>
    <row r="68" spans="1:15" s="44" customFormat="1" x14ac:dyDescent="0.2">
      <c r="A68" s="55">
        <v>423711</v>
      </c>
      <c r="B68" s="69" t="s">
        <v>22</v>
      </c>
      <c r="C68" s="67"/>
      <c r="D68" s="82">
        <v>58330.02</v>
      </c>
      <c r="E68" s="67"/>
      <c r="F68" s="67"/>
      <c r="G68" s="67"/>
      <c r="H68" s="67">
        <f>14025+4050.02</f>
        <v>18075.02</v>
      </c>
      <c r="I68" s="67"/>
      <c r="J68" s="67"/>
      <c r="K68" s="67"/>
      <c r="L68" s="67"/>
      <c r="M68" s="67"/>
      <c r="N68" s="67"/>
      <c r="O68" s="67">
        <f t="shared" si="14"/>
        <v>76405.039999999994</v>
      </c>
    </row>
    <row r="69" spans="1:15" s="44" customFormat="1" x14ac:dyDescent="0.2">
      <c r="A69" s="55">
        <v>423712</v>
      </c>
      <c r="B69" s="69" t="s">
        <v>84</v>
      </c>
      <c r="C69" s="67"/>
      <c r="D69" s="82">
        <v>900</v>
      </c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>
        <f t="shared" si="14"/>
        <v>900</v>
      </c>
    </row>
    <row r="70" spans="1:15" s="44" customFormat="1" x14ac:dyDescent="0.2">
      <c r="A70" s="55">
        <v>423911</v>
      </c>
      <c r="B70" s="69" t="s">
        <v>23</v>
      </c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>
        <f t="shared" si="14"/>
        <v>0</v>
      </c>
    </row>
    <row r="71" spans="1:15" s="100" customFormat="1" x14ac:dyDescent="0.2">
      <c r="A71" s="52">
        <v>424</v>
      </c>
      <c r="B71" s="68" t="s">
        <v>24</v>
      </c>
      <c r="C71" s="103">
        <f t="shared" ref="C71:N71" si="15">C72</f>
        <v>2000000</v>
      </c>
      <c r="D71" s="103">
        <f t="shared" si="15"/>
        <v>181958.27</v>
      </c>
      <c r="E71" s="103">
        <f t="shared" si="15"/>
        <v>0</v>
      </c>
      <c r="F71" s="103">
        <f t="shared" si="15"/>
        <v>0</v>
      </c>
      <c r="G71" s="103">
        <f t="shared" si="15"/>
        <v>0</v>
      </c>
      <c r="H71" s="103">
        <f t="shared" si="15"/>
        <v>1393056.09</v>
      </c>
      <c r="I71" s="103">
        <f t="shared" si="15"/>
        <v>3000000</v>
      </c>
      <c r="J71" s="103">
        <f t="shared" si="15"/>
        <v>97665.43</v>
      </c>
      <c r="K71" s="103">
        <f t="shared" si="15"/>
        <v>0</v>
      </c>
      <c r="L71" s="103">
        <f t="shared" si="15"/>
        <v>0</v>
      </c>
      <c r="M71" s="103">
        <f t="shared" si="15"/>
        <v>0</v>
      </c>
      <c r="N71" s="103">
        <f t="shared" si="15"/>
        <v>164237.29</v>
      </c>
      <c r="O71" s="103">
        <f t="shared" si="14"/>
        <v>6836917.0800000001</v>
      </c>
    </row>
    <row r="72" spans="1:15" s="44" customFormat="1" x14ac:dyDescent="0.2">
      <c r="A72" s="55">
        <v>424221</v>
      </c>
      <c r="B72" s="69" t="s">
        <v>107</v>
      </c>
      <c r="C72" s="67">
        <v>2000000</v>
      </c>
      <c r="D72" s="82">
        <v>181958.27</v>
      </c>
      <c r="E72" s="67"/>
      <c r="F72" s="67"/>
      <c r="G72" s="67"/>
      <c r="H72" s="67">
        <f>330169.83+591349.46+471536.8</f>
        <v>1393056.09</v>
      </c>
      <c r="I72" s="67">
        <v>3000000</v>
      </c>
      <c r="J72" s="67">
        <v>97665.43</v>
      </c>
      <c r="K72" s="67"/>
      <c r="L72" s="67"/>
      <c r="M72" s="67"/>
      <c r="N72" s="67">
        <v>164237.29</v>
      </c>
      <c r="O72" s="67">
        <f t="shared" si="14"/>
        <v>6836917.0800000001</v>
      </c>
    </row>
    <row r="73" spans="1:15" s="100" customFormat="1" x14ac:dyDescent="0.2">
      <c r="A73" s="52">
        <v>425</v>
      </c>
      <c r="B73" s="68" t="s">
        <v>36</v>
      </c>
      <c r="C73" s="103">
        <f t="shared" ref="C73:O73" si="16">SUM(C74:C85)</f>
        <v>37000</v>
      </c>
      <c r="D73" s="103">
        <f t="shared" si="16"/>
        <v>18479</v>
      </c>
      <c r="E73" s="103">
        <f t="shared" si="16"/>
        <v>78643.429999999993</v>
      </c>
      <c r="F73" s="103">
        <f t="shared" si="16"/>
        <v>0</v>
      </c>
      <c r="G73" s="103">
        <f t="shared" si="16"/>
        <v>0</v>
      </c>
      <c r="H73" s="103">
        <f t="shared" si="16"/>
        <v>29820.67</v>
      </c>
      <c r="I73" s="103">
        <f t="shared" si="16"/>
        <v>0</v>
      </c>
      <c r="J73" s="103">
        <f t="shared" si="16"/>
        <v>12300</v>
      </c>
      <c r="K73" s="103">
        <f t="shared" si="16"/>
        <v>0</v>
      </c>
      <c r="L73" s="103">
        <f t="shared" si="16"/>
        <v>0</v>
      </c>
      <c r="M73" s="103">
        <f t="shared" si="16"/>
        <v>0</v>
      </c>
      <c r="N73" s="103">
        <f t="shared" si="16"/>
        <v>0</v>
      </c>
      <c r="O73" s="103">
        <f t="shared" si="16"/>
        <v>176243.09999999998</v>
      </c>
    </row>
    <row r="74" spans="1:15" s="44" customFormat="1" x14ac:dyDescent="0.2">
      <c r="A74" s="55">
        <v>425113</v>
      </c>
      <c r="B74" s="69" t="s">
        <v>87</v>
      </c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>
        <f t="shared" ref="O74:O85" si="17">SUM(C74:N74)</f>
        <v>0</v>
      </c>
    </row>
    <row r="75" spans="1:15" s="44" customFormat="1" x14ac:dyDescent="0.2">
      <c r="A75" s="55">
        <v>425115</v>
      </c>
      <c r="B75" s="69" t="s">
        <v>108</v>
      </c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>
        <f t="shared" si="17"/>
        <v>0</v>
      </c>
    </row>
    <row r="76" spans="1:15" s="44" customFormat="1" x14ac:dyDescent="0.2">
      <c r="A76" s="55">
        <v>425116</v>
      </c>
      <c r="B76" s="69" t="s">
        <v>89</v>
      </c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>
        <f t="shared" si="17"/>
        <v>0</v>
      </c>
    </row>
    <row r="77" spans="1:15" s="44" customFormat="1" x14ac:dyDescent="0.2">
      <c r="A77" s="55">
        <v>425117</v>
      </c>
      <c r="B77" s="69" t="s">
        <v>90</v>
      </c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>
        <f t="shared" si="17"/>
        <v>0</v>
      </c>
    </row>
    <row r="78" spans="1:15" s="44" customFormat="1" x14ac:dyDescent="0.2">
      <c r="A78" s="55">
        <v>425213</v>
      </c>
      <c r="B78" s="69" t="s">
        <v>206</v>
      </c>
      <c r="C78" s="67"/>
      <c r="D78" s="67"/>
      <c r="E78" s="67">
        <v>5400</v>
      </c>
      <c r="F78" s="67"/>
      <c r="G78" s="67"/>
      <c r="H78" s="67"/>
      <c r="I78" s="67"/>
      <c r="J78" s="67"/>
      <c r="K78" s="67"/>
      <c r="L78" s="67"/>
      <c r="M78" s="67"/>
      <c r="N78" s="67"/>
      <c r="O78" s="67">
        <f t="shared" si="17"/>
        <v>5400</v>
      </c>
    </row>
    <row r="79" spans="1:15" s="1" customFormat="1" x14ac:dyDescent="0.2">
      <c r="A79" s="55">
        <v>425219</v>
      </c>
      <c r="B79" s="69" t="s">
        <v>179</v>
      </c>
      <c r="C79" s="67">
        <v>35200</v>
      </c>
      <c r="D79" s="67"/>
      <c r="E79" s="67">
        <v>73243.429999999993</v>
      </c>
      <c r="F79" s="67"/>
      <c r="G79" s="67"/>
      <c r="H79" s="67"/>
      <c r="I79" s="67"/>
      <c r="J79" s="67"/>
      <c r="K79" s="67"/>
      <c r="L79" s="67"/>
      <c r="M79" s="67"/>
      <c r="N79" s="67"/>
      <c r="O79" s="67">
        <f t="shared" si="17"/>
        <v>108443.43</v>
      </c>
    </row>
    <row r="80" spans="1:15" s="44" customFormat="1" x14ac:dyDescent="0.2">
      <c r="A80" s="55">
        <v>425221</v>
      </c>
      <c r="B80" s="69" t="s">
        <v>91</v>
      </c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>
        <f t="shared" si="17"/>
        <v>0</v>
      </c>
    </row>
    <row r="81" spans="1:15" s="44" customFormat="1" x14ac:dyDescent="0.2">
      <c r="A81" s="55">
        <v>425222</v>
      </c>
      <c r="B81" s="69" t="s">
        <v>92</v>
      </c>
      <c r="C81" s="67">
        <v>1800</v>
      </c>
      <c r="D81" s="67"/>
      <c r="E81" s="67"/>
      <c r="F81" s="67"/>
      <c r="G81" s="67"/>
      <c r="H81" s="67"/>
      <c r="I81" s="67"/>
      <c r="J81" s="67">
        <v>12300</v>
      </c>
      <c r="K81" s="67"/>
      <c r="L81" s="67"/>
      <c r="M81" s="67"/>
      <c r="N81" s="67"/>
      <c r="O81" s="67">
        <f t="shared" si="17"/>
        <v>14100</v>
      </c>
    </row>
    <row r="82" spans="1:15" s="44" customFormat="1" x14ac:dyDescent="0.2">
      <c r="A82" s="55">
        <v>425223</v>
      </c>
      <c r="B82" s="69" t="s">
        <v>93</v>
      </c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>
        <f t="shared" si="17"/>
        <v>0</v>
      </c>
    </row>
    <row r="83" spans="1:15" s="1" customFormat="1" x14ac:dyDescent="0.2">
      <c r="A83" s="55">
        <v>425224</v>
      </c>
      <c r="B83" s="69" t="s">
        <v>102</v>
      </c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>
        <f t="shared" si="17"/>
        <v>0</v>
      </c>
    </row>
    <row r="84" spans="1:15" s="44" customFormat="1" x14ac:dyDescent="0.2">
      <c r="A84" s="55">
        <v>425241</v>
      </c>
      <c r="B84" s="69" t="s">
        <v>207</v>
      </c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>
        <f t="shared" si="17"/>
        <v>0</v>
      </c>
    </row>
    <row r="85" spans="1:15" s="44" customFormat="1" x14ac:dyDescent="0.2">
      <c r="A85" s="55">
        <v>425262</v>
      </c>
      <c r="B85" s="69" t="s">
        <v>111</v>
      </c>
      <c r="C85" s="67"/>
      <c r="D85" s="82">
        <v>18479</v>
      </c>
      <c r="E85" s="67"/>
      <c r="F85" s="67"/>
      <c r="G85" s="67"/>
      <c r="H85" s="67">
        <v>29820.67</v>
      </c>
      <c r="I85" s="67"/>
      <c r="J85" s="67"/>
      <c r="K85" s="67"/>
      <c r="L85" s="67"/>
      <c r="M85" s="67"/>
      <c r="N85" s="67"/>
      <c r="O85" s="67">
        <f t="shared" si="17"/>
        <v>48299.67</v>
      </c>
    </row>
    <row r="86" spans="1:15" s="100" customFormat="1" x14ac:dyDescent="0.2">
      <c r="A86" s="52">
        <v>426</v>
      </c>
      <c r="B86" s="68" t="s">
        <v>28</v>
      </c>
      <c r="C86" s="103">
        <f t="shared" ref="C86:O86" si="18">SUM(C87:C98)</f>
        <v>54855.05</v>
      </c>
      <c r="D86" s="103">
        <f t="shared" si="18"/>
        <v>125085.44</v>
      </c>
      <c r="E86" s="103">
        <f t="shared" ref="E86:F86" si="19">SUM(E87:E98)</f>
        <v>0</v>
      </c>
      <c r="F86" s="103">
        <f t="shared" si="19"/>
        <v>0</v>
      </c>
      <c r="G86" s="103">
        <f t="shared" si="18"/>
        <v>0</v>
      </c>
      <c r="H86" s="103">
        <f t="shared" si="18"/>
        <v>361191.16000000003</v>
      </c>
      <c r="I86" s="103">
        <f t="shared" si="18"/>
        <v>0</v>
      </c>
      <c r="J86" s="103">
        <f t="shared" si="18"/>
        <v>92000</v>
      </c>
      <c r="K86" s="103">
        <f t="shared" ref="K86:L86" si="20">SUM(K87:K98)</f>
        <v>0</v>
      </c>
      <c r="L86" s="103">
        <f t="shared" si="20"/>
        <v>0</v>
      </c>
      <c r="M86" s="103">
        <f t="shared" si="18"/>
        <v>0</v>
      </c>
      <c r="N86" s="103">
        <f t="shared" si="18"/>
        <v>17421.189999999999</v>
      </c>
      <c r="O86" s="103">
        <f t="shared" si="18"/>
        <v>650552.84000000008</v>
      </c>
    </row>
    <row r="87" spans="1:15" s="44" customFormat="1" x14ac:dyDescent="0.2">
      <c r="A87" s="55">
        <v>426111</v>
      </c>
      <c r="B87" s="69" t="s">
        <v>94</v>
      </c>
      <c r="C87" s="67">
        <v>21077.97</v>
      </c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>
        <f t="shared" ref="O87:O98" si="21">SUM(C87:N87)</f>
        <v>21077.97</v>
      </c>
    </row>
    <row r="88" spans="1:15" s="44" customFormat="1" x14ac:dyDescent="0.2">
      <c r="A88" s="55">
        <v>426122</v>
      </c>
      <c r="B88" s="69" t="s">
        <v>212</v>
      </c>
      <c r="C88" s="67">
        <v>24000</v>
      </c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>
        <f t="shared" si="21"/>
        <v>24000</v>
      </c>
    </row>
    <row r="89" spans="1:15" s="44" customFormat="1" x14ac:dyDescent="0.2">
      <c r="A89" s="55">
        <v>426131</v>
      </c>
      <c r="B89" s="69" t="s">
        <v>95</v>
      </c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>
        <f t="shared" si="21"/>
        <v>0</v>
      </c>
    </row>
    <row r="90" spans="1:15" s="1" customFormat="1" ht="25.5" x14ac:dyDescent="0.2">
      <c r="A90" s="55">
        <v>426311</v>
      </c>
      <c r="B90" s="69" t="s">
        <v>178</v>
      </c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>
        <f t="shared" si="21"/>
        <v>0</v>
      </c>
    </row>
    <row r="91" spans="1:15" s="1" customFormat="1" x14ac:dyDescent="0.2">
      <c r="A91" s="55">
        <v>426412</v>
      </c>
      <c r="B91" s="69" t="s">
        <v>129</v>
      </c>
      <c r="C91" s="82"/>
      <c r="D91" s="67"/>
      <c r="E91" s="67"/>
      <c r="F91" s="67"/>
      <c r="G91" s="67"/>
      <c r="H91" s="67">
        <v>47983</v>
      </c>
      <c r="I91" s="67"/>
      <c r="J91" s="67"/>
      <c r="K91" s="67"/>
      <c r="L91" s="67"/>
      <c r="M91" s="67"/>
      <c r="N91" s="67"/>
      <c r="O91" s="67">
        <f t="shared" si="21"/>
        <v>47983</v>
      </c>
    </row>
    <row r="92" spans="1:15" s="1" customFormat="1" x14ac:dyDescent="0.2">
      <c r="A92" s="55">
        <v>426413</v>
      </c>
      <c r="B92" s="69" t="s">
        <v>196</v>
      </c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>
        <f t="shared" si="21"/>
        <v>0</v>
      </c>
    </row>
    <row r="93" spans="1:15" s="1" customFormat="1" x14ac:dyDescent="0.2">
      <c r="A93" s="55">
        <v>426491</v>
      </c>
      <c r="B93" s="69" t="s">
        <v>197</v>
      </c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>
        <f t="shared" si="21"/>
        <v>0</v>
      </c>
    </row>
    <row r="94" spans="1:15" s="1" customFormat="1" x14ac:dyDescent="0.2">
      <c r="A94" s="55">
        <v>426621</v>
      </c>
      <c r="B94" s="69" t="s">
        <v>114</v>
      </c>
      <c r="C94" s="67"/>
      <c r="D94" s="82">
        <v>48753.33</v>
      </c>
      <c r="E94" s="67"/>
      <c r="F94" s="67"/>
      <c r="G94" s="67"/>
      <c r="H94" s="67">
        <f>158282.01+89416.24+60078.41</f>
        <v>307776.66000000003</v>
      </c>
      <c r="I94" s="67"/>
      <c r="J94" s="67"/>
      <c r="K94" s="67"/>
      <c r="L94" s="67"/>
      <c r="M94" s="67"/>
      <c r="N94" s="67">
        <v>7414</v>
      </c>
      <c r="O94" s="67">
        <f t="shared" si="21"/>
        <v>363943.99000000005</v>
      </c>
    </row>
    <row r="95" spans="1:15" s="1" customFormat="1" x14ac:dyDescent="0.2">
      <c r="A95" s="55">
        <v>426811</v>
      </c>
      <c r="B95" s="69" t="s">
        <v>96</v>
      </c>
      <c r="C95" s="67">
        <v>3735.28</v>
      </c>
      <c r="D95" s="82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>
        <f t="shared" si="21"/>
        <v>3735.28</v>
      </c>
    </row>
    <row r="96" spans="1:15" s="1" customFormat="1" x14ac:dyDescent="0.2">
      <c r="A96" s="55">
        <v>426819</v>
      </c>
      <c r="B96" s="69" t="s">
        <v>115</v>
      </c>
      <c r="C96" s="67">
        <v>6041.8</v>
      </c>
      <c r="D96" s="82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>
        <f t="shared" si="21"/>
        <v>6041.8</v>
      </c>
    </row>
    <row r="97" spans="1:15" s="44" customFormat="1" x14ac:dyDescent="0.2">
      <c r="A97" s="55">
        <v>426911</v>
      </c>
      <c r="B97" s="69" t="s">
        <v>116</v>
      </c>
      <c r="C97" s="70"/>
      <c r="D97" s="86">
        <v>38767.11</v>
      </c>
      <c r="E97" s="70"/>
      <c r="F97" s="70"/>
      <c r="G97" s="70"/>
      <c r="H97" s="70">
        <f>2071.5</f>
        <v>2071.5</v>
      </c>
      <c r="I97" s="70"/>
      <c r="J97" s="70">
        <v>92000</v>
      </c>
      <c r="K97" s="70"/>
      <c r="L97" s="70"/>
      <c r="M97" s="70"/>
      <c r="N97" s="70">
        <v>5827.19</v>
      </c>
      <c r="O97" s="67">
        <f t="shared" si="21"/>
        <v>138665.79999999999</v>
      </c>
    </row>
    <row r="98" spans="1:15" s="1" customFormat="1" x14ac:dyDescent="0.2">
      <c r="A98" s="55">
        <v>426913</v>
      </c>
      <c r="B98" s="69" t="s">
        <v>117</v>
      </c>
      <c r="C98" s="70"/>
      <c r="D98" s="86">
        <v>37565</v>
      </c>
      <c r="E98" s="70"/>
      <c r="F98" s="70"/>
      <c r="G98" s="70"/>
      <c r="H98" s="70">
        <v>3360</v>
      </c>
      <c r="I98" s="70"/>
      <c r="J98" s="70"/>
      <c r="K98" s="70"/>
      <c r="L98" s="70"/>
      <c r="M98" s="70"/>
      <c r="N98" s="70">
        <v>4180</v>
      </c>
      <c r="O98" s="67">
        <f t="shared" si="21"/>
        <v>45105</v>
      </c>
    </row>
    <row r="99" spans="1:15" s="100" customFormat="1" x14ac:dyDescent="0.2">
      <c r="A99" s="52">
        <v>444</v>
      </c>
      <c r="B99" s="68" t="s">
        <v>198</v>
      </c>
      <c r="C99" s="103">
        <f>C100</f>
        <v>0</v>
      </c>
      <c r="D99" s="103">
        <f t="shared" ref="D99:O99" si="22">D100</f>
        <v>0</v>
      </c>
      <c r="E99" s="103">
        <f t="shared" si="22"/>
        <v>0</v>
      </c>
      <c r="F99" s="103">
        <f t="shared" si="22"/>
        <v>0</v>
      </c>
      <c r="G99" s="103">
        <f t="shared" si="22"/>
        <v>0</v>
      </c>
      <c r="H99" s="103">
        <f t="shared" si="22"/>
        <v>0</v>
      </c>
      <c r="I99" s="103">
        <f t="shared" si="22"/>
        <v>0</v>
      </c>
      <c r="J99" s="103">
        <f t="shared" si="22"/>
        <v>0</v>
      </c>
      <c r="K99" s="103">
        <f t="shared" si="22"/>
        <v>0</v>
      </c>
      <c r="L99" s="103">
        <f t="shared" si="22"/>
        <v>0</v>
      </c>
      <c r="M99" s="103">
        <f t="shared" si="22"/>
        <v>0</v>
      </c>
      <c r="N99" s="103">
        <f t="shared" si="22"/>
        <v>0</v>
      </c>
      <c r="O99" s="103">
        <f t="shared" si="22"/>
        <v>0</v>
      </c>
    </row>
    <row r="100" spans="1:15" s="1" customFormat="1" x14ac:dyDescent="0.2">
      <c r="A100" s="55">
        <v>444111</v>
      </c>
      <c r="B100" s="69" t="s">
        <v>199</v>
      </c>
      <c r="C100" s="70"/>
      <c r="D100" s="86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67">
        <f>SUM(C100:N100)</f>
        <v>0</v>
      </c>
    </row>
    <row r="101" spans="1:15" s="100" customFormat="1" x14ac:dyDescent="0.2">
      <c r="A101" s="60">
        <v>465</v>
      </c>
      <c r="B101" s="72" t="s">
        <v>148</v>
      </c>
      <c r="C101" s="103">
        <f t="shared" ref="C101:O101" si="23">SUM(C102:C103)</f>
        <v>0</v>
      </c>
      <c r="D101" s="103">
        <f t="shared" si="23"/>
        <v>0</v>
      </c>
      <c r="E101" s="103">
        <f t="shared" si="23"/>
        <v>0</v>
      </c>
      <c r="F101" s="103">
        <f t="shared" si="23"/>
        <v>0</v>
      </c>
      <c r="G101" s="103">
        <f t="shared" si="23"/>
        <v>0</v>
      </c>
      <c r="H101" s="103">
        <f t="shared" si="23"/>
        <v>0</v>
      </c>
      <c r="I101" s="103">
        <f t="shared" ref="I101:J101" si="24">SUM(I102:I103)</f>
        <v>0</v>
      </c>
      <c r="J101" s="103">
        <f t="shared" si="24"/>
        <v>0</v>
      </c>
      <c r="K101" s="103">
        <f t="shared" si="23"/>
        <v>0</v>
      </c>
      <c r="L101" s="103">
        <f t="shared" si="23"/>
        <v>0</v>
      </c>
      <c r="M101" s="103">
        <f t="shared" ref="M101:N101" si="25">SUM(M102:M103)</f>
        <v>0</v>
      </c>
      <c r="N101" s="103">
        <f t="shared" si="25"/>
        <v>0</v>
      </c>
      <c r="O101" s="103">
        <f t="shared" si="23"/>
        <v>0</v>
      </c>
    </row>
    <row r="102" spans="1:15" s="44" customFormat="1" x14ac:dyDescent="0.2">
      <c r="A102" s="59">
        <v>465111</v>
      </c>
      <c r="B102" s="71" t="s">
        <v>128</v>
      </c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67">
        <f>SUM(C102:N102)</f>
        <v>0</v>
      </c>
    </row>
    <row r="103" spans="1:15" s="44" customFormat="1" x14ac:dyDescent="0.2">
      <c r="A103" s="55">
        <v>465112</v>
      </c>
      <c r="B103" s="69" t="s">
        <v>146</v>
      </c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67">
        <f>SUM(C103:N103)</f>
        <v>0</v>
      </c>
    </row>
    <row r="104" spans="1:15" s="100" customFormat="1" x14ac:dyDescent="0.2">
      <c r="A104" s="52">
        <v>482</v>
      </c>
      <c r="B104" s="68" t="s">
        <v>37</v>
      </c>
      <c r="C104" s="103">
        <f t="shared" ref="C104:O104" si="26">SUM(C105:C108)</f>
        <v>34244</v>
      </c>
      <c r="D104" s="103">
        <f t="shared" si="26"/>
        <v>0</v>
      </c>
      <c r="E104" s="103">
        <f t="shared" si="26"/>
        <v>0</v>
      </c>
      <c r="F104" s="103">
        <f t="shared" si="26"/>
        <v>0</v>
      </c>
      <c r="G104" s="103">
        <f t="shared" si="26"/>
        <v>0</v>
      </c>
      <c r="H104" s="103">
        <f t="shared" si="26"/>
        <v>0</v>
      </c>
      <c r="I104" s="103">
        <f t="shared" si="26"/>
        <v>0</v>
      </c>
      <c r="J104" s="103">
        <f t="shared" si="26"/>
        <v>6176.75</v>
      </c>
      <c r="K104" s="103">
        <f t="shared" si="26"/>
        <v>0</v>
      </c>
      <c r="L104" s="103">
        <f t="shared" si="26"/>
        <v>0</v>
      </c>
      <c r="M104" s="103">
        <f t="shared" si="26"/>
        <v>0</v>
      </c>
      <c r="N104" s="103">
        <f t="shared" si="26"/>
        <v>0</v>
      </c>
      <c r="O104" s="103">
        <f t="shared" si="26"/>
        <v>40420.75</v>
      </c>
    </row>
    <row r="105" spans="1:15" s="44" customFormat="1" x14ac:dyDescent="0.2">
      <c r="A105" s="55">
        <v>482131</v>
      </c>
      <c r="B105" s="69" t="s">
        <v>130</v>
      </c>
      <c r="C105" s="67">
        <v>34244</v>
      </c>
      <c r="D105" s="67"/>
      <c r="E105" s="67"/>
      <c r="F105" s="67"/>
      <c r="G105" s="67"/>
      <c r="H105" s="67"/>
      <c r="I105" s="67"/>
      <c r="J105" s="67">
        <v>6176.75</v>
      </c>
      <c r="K105" s="67"/>
      <c r="L105" s="67"/>
      <c r="M105" s="67"/>
      <c r="N105" s="67"/>
      <c r="O105" s="67">
        <f>SUM(C105:N105)</f>
        <v>40420.75</v>
      </c>
    </row>
    <row r="106" spans="1:15" s="44" customFormat="1" x14ac:dyDescent="0.2">
      <c r="A106" s="55">
        <v>482241</v>
      </c>
      <c r="B106" s="69" t="s">
        <v>99</v>
      </c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>
        <f>SUM(C106:N106)</f>
        <v>0</v>
      </c>
    </row>
    <row r="107" spans="1:15" s="44" customFormat="1" x14ac:dyDescent="0.2">
      <c r="A107" s="55">
        <v>482251</v>
      </c>
      <c r="B107" s="69" t="s">
        <v>100</v>
      </c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>
        <f>SUM(C107:N107)</f>
        <v>0</v>
      </c>
    </row>
    <row r="108" spans="1:15" s="44" customFormat="1" x14ac:dyDescent="0.2">
      <c r="A108" s="55">
        <v>482311</v>
      </c>
      <c r="B108" s="69" t="s">
        <v>209</v>
      </c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>
        <f>SUM(C108:N108)</f>
        <v>0</v>
      </c>
    </row>
    <row r="109" spans="1:15" s="100" customFormat="1" x14ac:dyDescent="0.2">
      <c r="A109" s="52">
        <v>511</v>
      </c>
      <c r="B109" s="68" t="s">
        <v>40</v>
      </c>
      <c r="C109" s="103">
        <f t="shared" ref="C109:O109" si="27">SUM(C110:C111)</f>
        <v>0</v>
      </c>
      <c r="D109" s="103">
        <f t="shared" si="27"/>
        <v>0</v>
      </c>
      <c r="E109" s="103">
        <f t="shared" si="27"/>
        <v>0</v>
      </c>
      <c r="F109" s="103">
        <f t="shared" si="27"/>
        <v>0</v>
      </c>
      <c r="G109" s="103">
        <f t="shared" si="27"/>
        <v>0</v>
      </c>
      <c r="H109" s="103">
        <f t="shared" si="27"/>
        <v>0</v>
      </c>
      <c r="I109" s="103">
        <f t="shared" ref="I109:J109" si="28">SUM(I110:I111)</f>
        <v>0</v>
      </c>
      <c r="J109" s="103">
        <f t="shared" si="28"/>
        <v>0</v>
      </c>
      <c r="K109" s="103">
        <f t="shared" si="27"/>
        <v>0</v>
      </c>
      <c r="L109" s="103">
        <f t="shared" si="27"/>
        <v>0</v>
      </c>
      <c r="M109" s="103">
        <f t="shared" ref="M109:N109" si="29">SUM(M110:M111)</f>
        <v>0</v>
      </c>
      <c r="N109" s="103">
        <f t="shared" si="29"/>
        <v>0</v>
      </c>
      <c r="O109" s="103">
        <f t="shared" si="27"/>
        <v>0</v>
      </c>
    </row>
    <row r="110" spans="1:15" s="44" customFormat="1" x14ac:dyDescent="0.2">
      <c r="A110" s="55">
        <v>511294</v>
      </c>
      <c r="B110" s="69" t="s">
        <v>177</v>
      </c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>
        <f>SUM(C110:N110)</f>
        <v>0</v>
      </c>
    </row>
    <row r="111" spans="1:15" s="44" customFormat="1" x14ac:dyDescent="0.2">
      <c r="A111" s="55">
        <v>511451</v>
      </c>
      <c r="B111" s="69" t="s">
        <v>176</v>
      </c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>
        <f>SUM(C111:N111)</f>
        <v>0</v>
      </c>
    </row>
    <row r="112" spans="1:15" s="100" customFormat="1" x14ac:dyDescent="0.2">
      <c r="A112" s="52">
        <v>512</v>
      </c>
      <c r="B112" s="68" t="s">
        <v>41</v>
      </c>
      <c r="C112" s="103">
        <f t="shared" ref="C112:O112" si="30">SUM(C113:C116)</f>
        <v>0</v>
      </c>
      <c r="D112" s="103">
        <f t="shared" si="30"/>
        <v>0</v>
      </c>
      <c r="E112" s="103">
        <f t="shared" si="30"/>
        <v>0</v>
      </c>
      <c r="F112" s="103">
        <f t="shared" si="30"/>
        <v>0</v>
      </c>
      <c r="G112" s="103">
        <f t="shared" si="30"/>
        <v>0</v>
      </c>
      <c r="H112" s="103">
        <f t="shared" si="30"/>
        <v>675820</v>
      </c>
      <c r="I112" s="103">
        <f t="shared" si="30"/>
        <v>0</v>
      </c>
      <c r="J112" s="103">
        <f t="shared" si="30"/>
        <v>0</v>
      </c>
      <c r="K112" s="103">
        <f t="shared" si="30"/>
        <v>0</v>
      </c>
      <c r="L112" s="103">
        <f t="shared" si="30"/>
        <v>0</v>
      </c>
      <c r="M112" s="103">
        <f t="shared" si="30"/>
        <v>0</v>
      </c>
      <c r="N112" s="103">
        <f t="shared" si="30"/>
        <v>671555.87</v>
      </c>
      <c r="O112" s="103">
        <f t="shared" si="30"/>
        <v>1347375.87</v>
      </c>
    </row>
    <row r="113" spans="1:15" s="1" customFormat="1" x14ac:dyDescent="0.2">
      <c r="A113" s="55">
        <v>512221</v>
      </c>
      <c r="B113" s="69" t="s">
        <v>92</v>
      </c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>
        <f t="shared" ref="O113:O116" si="31">SUM(C113:N113)</f>
        <v>0</v>
      </c>
    </row>
    <row r="114" spans="1:15" s="44" customFormat="1" x14ac:dyDescent="0.2">
      <c r="A114" s="55">
        <v>512241</v>
      </c>
      <c r="B114" s="69" t="s">
        <v>102</v>
      </c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>
        <f t="shared" si="31"/>
        <v>0</v>
      </c>
    </row>
    <row r="115" spans="1:15" s="44" customFormat="1" x14ac:dyDescent="0.2">
      <c r="A115" s="55">
        <v>512242</v>
      </c>
      <c r="B115" s="69" t="s">
        <v>140</v>
      </c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>
        <f t="shared" si="31"/>
        <v>0</v>
      </c>
    </row>
    <row r="116" spans="1:15" ht="13.5" thickBot="1" x14ac:dyDescent="0.25">
      <c r="A116" s="55">
        <v>512631</v>
      </c>
      <c r="B116" s="69" t="s">
        <v>111</v>
      </c>
      <c r="C116" s="67"/>
      <c r="D116" s="67"/>
      <c r="E116" s="67"/>
      <c r="F116" s="67"/>
      <c r="G116" s="67"/>
      <c r="H116" s="67">
        <f>97000+578820</f>
        <v>675820</v>
      </c>
      <c r="I116" s="67"/>
      <c r="J116" s="67"/>
      <c r="K116" s="67"/>
      <c r="L116" s="67"/>
      <c r="M116" s="67"/>
      <c r="N116" s="67">
        <v>671555.87</v>
      </c>
      <c r="O116" s="67">
        <f t="shared" si="31"/>
        <v>1347375.87</v>
      </c>
    </row>
    <row r="117" spans="1:15" ht="14.25" thickTop="1" thickBot="1" x14ac:dyDescent="0.25">
      <c r="B117" s="101" t="s">
        <v>175</v>
      </c>
      <c r="C117" s="104">
        <f t="shared" ref="C117:N117" si="32">SUM(C15+C20+C23+C25+C28+C30+C32+C47+C58+C71+C73+C86+C99+C101+C104+C109+C112)</f>
        <v>6568940.4199999999</v>
      </c>
      <c r="D117" s="104">
        <f t="shared" si="32"/>
        <v>856058.65999999992</v>
      </c>
      <c r="E117" s="104">
        <f t="shared" si="32"/>
        <v>78643.429999999993</v>
      </c>
      <c r="F117" s="104">
        <f t="shared" si="32"/>
        <v>0</v>
      </c>
      <c r="G117" s="104">
        <f t="shared" si="32"/>
        <v>0</v>
      </c>
      <c r="H117" s="104">
        <f t="shared" si="32"/>
        <v>3520925.8500000006</v>
      </c>
      <c r="I117" s="104">
        <f t="shared" si="32"/>
        <v>3000000</v>
      </c>
      <c r="J117" s="104">
        <f t="shared" si="32"/>
        <v>500000</v>
      </c>
      <c r="K117" s="104">
        <f t="shared" si="32"/>
        <v>6051</v>
      </c>
      <c r="L117" s="104">
        <f t="shared" si="32"/>
        <v>0</v>
      </c>
      <c r="M117" s="104">
        <f t="shared" si="32"/>
        <v>0</v>
      </c>
      <c r="N117" s="104">
        <f t="shared" si="32"/>
        <v>853214.35</v>
      </c>
      <c r="O117" s="104">
        <f>SUM(O15+O20+O23+O25+O28+O30+O32+O47+O58+O71+O73+O86+O99+O101+O104+O109+O112)</f>
        <v>15383833.710000001</v>
      </c>
    </row>
    <row r="118" spans="1:15" ht="13.5" thickTop="1" x14ac:dyDescent="0.2">
      <c r="B118" s="90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</row>
    <row r="119" spans="1:15" x14ac:dyDescent="0.2">
      <c r="B119" s="119" t="s">
        <v>214</v>
      </c>
      <c r="C119" s="119"/>
      <c r="D119" s="119"/>
      <c r="E119" s="119"/>
      <c r="F119" s="119"/>
      <c r="G119" s="119"/>
      <c r="H119" s="119"/>
      <c r="I119" s="119"/>
      <c r="J119" s="119"/>
      <c r="K119" s="119"/>
      <c r="L119" s="119"/>
      <c r="M119" s="66"/>
      <c r="N119" s="66"/>
      <c r="O119" s="66"/>
    </row>
    <row r="120" spans="1:15" x14ac:dyDescent="0.2">
      <c r="B120" s="120"/>
      <c r="C120" s="120"/>
      <c r="D120" s="120"/>
      <c r="E120" s="120"/>
      <c r="F120" s="120"/>
      <c r="G120" s="120"/>
    </row>
    <row r="121" spans="1:15" x14ac:dyDescent="0.2">
      <c r="B121" s="119" t="s">
        <v>215</v>
      </c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</row>
    <row r="122" spans="1:15" x14ac:dyDescent="0.2">
      <c r="B122" s="127" t="s">
        <v>219</v>
      </c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  <c r="O122" s="119"/>
    </row>
    <row r="123" spans="1:15" x14ac:dyDescent="0.2">
      <c r="A123" s="121"/>
      <c r="B123" s="125" t="s">
        <v>220</v>
      </c>
      <c r="C123" s="126"/>
      <c r="D123" s="126"/>
      <c r="E123" s="126"/>
      <c r="F123" s="126"/>
      <c r="G123" s="126"/>
    </row>
    <row r="124" spans="1:15" x14ac:dyDescent="0.2">
      <c r="B124" s="123" t="s">
        <v>218</v>
      </c>
      <c r="C124" s="122"/>
      <c r="D124" s="122"/>
      <c r="E124" s="122"/>
      <c r="F124" s="122"/>
      <c r="G124" s="122"/>
    </row>
    <row r="126" spans="1:15" x14ac:dyDescent="0.2">
      <c r="L126" s="11" t="s">
        <v>174</v>
      </c>
      <c r="N126" s="11" t="s">
        <v>173</v>
      </c>
    </row>
    <row r="127" spans="1:15" x14ac:dyDescent="0.2">
      <c r="B127" s="43" t="s">
        <v>216</v>
      </c>
      <c r="L127" s="124" t="s">
        <v>217</v>
      </c>
      <c r="N127" s="11" t="s">
        <v>172</v>
      </c>
    </row>
  </sheetData>
  <mergeCells count="23">
    <mergeCell ref="B121:N121"/>
    <mergeCell ref="B122:O122"/>
    <mergeCell ref="E3:F3"/>
    <mergeCell ref="E13:F13"/>
    <mergeCell ref="K3:L3"/>
    <mergeCell ref="B119:L119"/>
    <mergeCell ref="B120:G120"/>
    <mergeCell ref="K13:L13"/>
    <mergeCell ref="I3:J3"/>
    <mergeCell ref="I13:J13"/>
    <mergeCell ref="A1:H1"/>
    <mergeCell ref="C13:D13"/>
    <mergeCell ref="B3:B4"/>
    <mergeCell ref="A3:A4"/>
    <mergeCell ref="A2:O2"/>
    <mergeCell ref="O13:O14"/>
    <mergeCell ref="A13:A14"/>
    <mergeCell ref="O3:O4"/>
    <mergeCell ref="C3:D3"/>
    <mergeCell ref="G3:H3"/>
    <mergeCell ref="G13:H13"/>
    <mergeCell ref="M3:N3"/>
    <mergeCell ref="M13:N13"/>
  </mergeCells>
  <pageMargins left="0.23622047244094491" right="0.23622047244094491" top="0.35433070866141736" bottom="0.35433070866141736" header="0.31496062992125984" footer="0.31496062992125984"/>
  <pageSetup paperSize="8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</vt:lpstr>
      <vt:lpstr>uj</vt:lpstr>
    </vt:vector>
  </TitlesOfParts>
  <Company>US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</dc:creator>
  <cp:lastModifiedBy>KNJIZ1</cp:lastModifiedBy>
  <cp:lastPrinted>2021-02-11T09:20:03Z</cp:lastPrinted>
  <dcterms:created xsi:type="dcterms:W3CDTF">2002-05-10T07:44:53Z</dcterms:created>
  <dcterms:modified xsi:type="dcterms:W3CDTF">2021-02-22T14:08:28Z</dcterms:modified>
</cp:coreProperties>
</file>